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4880" windowHeight="7575"/>
  </bookViews>
  <sheets>
    <sheet name="Sheet1" sheetId="5" r:id="rId1"/>
    <sheet name="Sheet2" sheetId="4" r:id="rId2"/>
    <sheet name="Sheet3" sheetId="6" r:id="rId3"/>
  </sheets>
  <calcPr calcId="144525" iterate="1"/>
</workbook>
</file>

<file path=xl/calcChain.xml><?xml version="1.0" encoding="utf-8"?>
<calcChain xmlns="http://schemas.openxmlformats.org/spreadsheetml/2006/main">
  <c r="D14" i="6" l="1"/>
  <c r="Y116" i="6"/>
  <c r="I116" i="6"/>
  <c r="H116" i="6"/>
  <c r="Y115" i="6"/>
  <c r="Y114" i="6"/>
  <c r="Y113" i="6"/>
  <c r="Y112" i="6"/>
  <c r="Y111" i="6"/>
  <c r="Y110" i="6"/>
  <c r="Y109" i="6"/>
  <c r="Y108" i="6"/>
  <c r="Y107" i="6"/>
  <c r="Y106" i="6"/>
  <c r="Y105" i="6"/>
  <c r="Y104" i="6"/>
  <c r="Y103" i="6"/>
  <c r="Y102" i="6"/>
  <c r="Y101" i="6"/>
  <c r="Y100" i="6"/>
  <c r="Y99" i="6"/>
  <c r="Y98" i="6"/>
  <c r="Y97" i="6"/>
  <c r="Y96" i="6"/>
  <c r="Y95" i="6"/>
  <c r="Y94" i="6"/>
  <c r="Y93" i="6"/>
  <c r="Y92" i="6"/>
  <c r="Y91" i="6"/>
  <c r="Y90" i="6"/>
  <c r="Y89" i="6"/>
  <c r="Y88" i="6"/>
  <c r="Y87" i="6"/>
  <c r="Y86" i="6"/>
  <c r="Y85" i="6"/>
  <c r="Y84" i="6"/>
  <c r="Y83" i="6"/>
  <c r="Y82" i="6"/>
  <c r="Y81" i="6"/>
  <c r="Y80" i="6"/>
  <c r="Y79" i="6"/>
  <c r="Y78" i="6"/>
  <c r="Y77" i="6"/>
  <c r="U77" i="6"/>
  <c r="Y76" i="6"/>
  <c r="AH75" i="6"/>
  <c r="Y75" i="6"/>
  <c r="U75" i="6"/>
  <c r="Y74" i="6"/>
  <c r="Y73" i="6"/>
  <c r="Y72" i="6"/>
  <c r="Y71" i="6"/>
  <c r="Y70" i="6"/>
  <c r="Y69" i="6"/>
  <c r="Y68" i="6"/>
  <c r="Y67" i="6"/>
  <c r="Y66" i="6"/>
  <c r="Y65" i="6"/>
  <c r="Y64" i="6"/>
  <c r="Y63" i="6"/>
  <c r="AH62" i="6"/>
  <c r="Y62" i="6"/>
  <c r="Y61" i="6"/>
  <c r="Y60" i="6"/>
  <c r="Y59" i="6"/>
  <c r="Y58" i="6"/>
  <c r="Y57" i="6"/>
  <c r="AH56" i="6"/>
  <c r="Y56" i="6"/>
  <c r="H56" i="6"/>
  <c r="Y55" i="6"/>
  <c r="Y54" i="6"/>
  <c r="Y53" i="6"/>
  <c r="Y52" i="6"/>
  <c r="AH51" i="6"/>
  <c r="Y51" i="6"/>
  <c r="Y50" i="6"/>
  <c r="Y49" i="6"/>
  <c r="Y48" i="6"/>
  <c r="Y47" i="6"/>
  <c r="U47" i="6"/>
  <c r="Y46" i="6"/>
  <c r="Y45" i="6"/>
  <c r="Y44" i="6"/>
  <c r="Y43" i="6"/>
  <c r="Y42" i="6"/>
  <c r="AH41" i="6"/>
  <c r="Y41" i="6"/>
  <c r="Y40" i="6"/>
  <c r="Y39" i="6"/>
  <c r="Y38" i="6"/>
  <c r="Y37" i="6"/>
  <c r="Y36" i="6"/>
  <c r="Y35" i="6"/>
  <c r="Y34" i="6"/>
  <c r="U34" i="6"/>
  <c r="Y33" i="6"/>
  <c r="Y32" i="6"/>
  <c r="U32" i="6"/>
  <c r="Y31" i="6"/>
  <c r="Y30" i="6"/>
  <c r="D30" i="6"/>
  <c r="E30" i="6" s="1"/>
  <c r="Y29" i="6"/>
  <c r="D29" i="6"/>
  <c r="E29" i="6" s="1"/>
  <c r="Y28" i="6"/>
  <c r="Y27" i="6"/>
  <c r="Y26" i="6"/>
  <c r="Y25" i="6"/>
  <c r="Y24" i="6"/>
  <c r="Y23" i="6"/>
  <c r="Y22" i="6"/>
  <c r="U22" i="6"/>
  <c r="Y21" i="6"/>
  <c r="Y20" i="6"/>
  <c r="Y19" i="6"/>
  <c r="Y18" i="6"/>
  <c r="Y17" i="6"/>
  <c r="Y16" i="6"/>
  <c r="AH15" i="6"/>
  <c r="Y15" i="6"/>
  <c r="Y14" i="6"/>
  <c r="U14" i="6"/>
  <c r="U56" i="6"/>
  <c r="Y13" i="6"/>
  <c r="U13" i="6"/>
  <c r="Y12" i="6"/>
  <c r="U12" i="6"/>
  <c r="Y11" i="6"/>
  <c r="U11" i="6"/>
  <c r="D11" i="6"/>
  <c r="AH10" i="6"/>
  <c r="Y10" i="6"/>
  <c r="U10" i="6"/>
  <c r="AH9" i="6"/>
  <c r="Y9" i="6"/>
  <c r="U9" i="6"/>
  <c r="AH8" i="6"/>
  <c r="Y8" i="6"/>
  <c r="U8" i="6"/>
  <c r="G8" i="6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AH7" i="6"/>
  <c r="Y7" i="6"/>
  <c r="U7" i="6"/>
  <c r="H7" i="6"/>
  <c r="D14" i="4"/>
  <c r="Y116" i="5"/>
  <c r="I116" i="5"/>
  <c r="H116" i="5"/>
  <c r="Y115" i="5"/>
  <c r="Y114" i="5"/>
  <c r="Y113" i="5"/>
  <c r="Y112" i="5"/>
  <c r="Y111" i="5"/>
  <c r="Y110" i="5"/>
  <c r="Y109" i="5"/>
  <c r="Y108" i="5"/>
  <c r="Y107" i="5"/>
  <c r="Y106" i="5"/>
  <c r="Y105" i="5"/>
  <c r="Y104" i="5"/>
  <c r="Y103" i="5"/>
  <c r="Y102" i="5"/>
  <c r="Y101" i="5"/>
  <c r="Y100" i="5"/>
  <c r="Y99" i="5"/>
  <c r="Y98" i="5"/>
  <c r="Y97" i="5"/>
  <c r="Y96" i="5"/>
  <c r="Y95" i="5"/>
  <c r="Y94" i="5"/>
  <c r="Y93" i="5"/>
  <c r="Y92" i="5"/>
  <c r="Y91" i="5"/>
  <c r="Y90" i="5"/>
  <c r="Y89" i="5"/>
  <c r="Y88" i="5"/>
  <c r="Y87" i="5"/>
  <c r="Y86" i="5"/>
  <c r="Y85" i="5"/>
  <c r="Y84" i="5"/>
  <c r="Y83" i="5"/>
  <c r="Y82" i="5"/>
  <c r="Y81" i="5"/>
  <c r="Y80" i="5"/>
  <c r="Y79" i="5"/>
  <c r="AH78" i="5"/>
  <c r="Y78" i="5"/>
  <c r="Y77" i="5"/>
  <c r="Y76" i="5"/>
  <c r="Y75" i="5"/>
  <c r="Y74" i="5"/>
  <c r="Y73" i="5"/>
  <c r="Y72" i="5"/>
  <c r="Y71" i="5"/>
  <c r="Y70" i="5"/>
  <c r="Y69" i="5"/>
  <c r="Y68" i="5"/>
  <c r="Y67" i="5"/>
  <c r="Y66" i="5"/>
  <c r="Y65" i="5"/>
  <c r="Y64" i="5"/>
  <c r="Y63" i="5"/>
  <c r="Y62" i="5"/>
  <c r="Y61" i="5"/>
  <c r="Y60" i="5"/>
  <c r="Y59" i="5"/>
  <c r="Y58" i="5"/>
  <c r="Y57" i="5"/>
  <c r="Y56" i="5"/>
  <c r="K56" i="5"/>
  <c r="L56" i="5" s="1"/>
  <c r="I56" i="5"/>
  <c r="AC56" i="5" s="1"/>
  <c r="AD56" i="5" s="1"/>
  <c r="H56" i="5"/>
  <c r="Y55" i="5"/>
  <c r="Y54" i="5"/>
  <c r="Y53" i="5"/>
  <c r="Y52" i="5"/>
  <c r="Y51" i="5"/>
  <c r="Y50" i="5"/>
  <c r="Y49" i="5"/>
  <c r="Y48" i="5"/>
  <c r="Y47" i="5"/>
  <c r="Y46" i="5"/>
  <c r="Y45" i="5"/>
  <c r="Y44" i="5"/>
  <c r="Y43" i="5"/>
  <c r="Y42" i="5"/>
  <c r="Y41" i="5"/>
  <c r="Y40" i="5"/>
  <c r="Y39" i="5"/>
  <c r="Y38" i="5"/>
  <c r="Y37" i="5"/>
  <c r="Y36" i="5"/>
  <c r="AH35" i="5"/>
  <c r="Y35" i="5"/>
  <c r="Y34" i="5"/>
  <c r="Y33" i="5"/>
  <c r="Y32" i="5"/>
  <c r="Y31" i="5"/>
  <c r="Y30" i="5"/>
  <c r="D30" i="5"/>
  <c r="E30" i="5" s="1"/>
  <c r="Y29" i="5"/>
  <c r="E29" i="5"/>
  <c r="D29" i="5"/>
  <c r="Y28" i="5"/>
  <c r="Y27" i="5"/>
  <c r="Y26" i="5"/>
  <c r="Y25" i="5"/>
  <c r="Y24" i="5"/>
  <c r="AH23" i="5"/>
  <c r="Y23" i="5"/>
  <c r="Y22" i="5"/>
  <c r="Y21" i="5"/>
  <c r="Y20" i="5"/>
  <c r="Y19" i="5"/>
  <c r="U19" i="5"/>
  <c r="Y18" i="5"/>
  <c r="Y17" i="5"/>
  <c r="Y16" i="5"/>
  <c r="Y15" i="5"/>
  <c r="Y14" i="5"/>
  <c r="D14" i="5"/>
  <c r="U34" i="5" s="1"/>
  <c r="Y13" i="5"/>
  <c r="U13" i="5"/>
  <c r="AH12" i="5"/>
  <c r="Y12" i="5"/>
  <c r="U12" i="5"/>
  <c r="AH11" i="5"/>
  <c r="Y11" i="5"/>
  <c r="U11" i="5"/>
  <c r="D11" i="5"/>
  <c r="AH10" i="5"/>
  <c r="Y10" i="5"/>
  <c r="U10" i="5"/>
  <c r="AH9" i="5"/>
  <c r="Y9" i="5"/>
  <c r="U9" i="5"/>
  <c r="AH8" i="5"/>
  <c r="Y8" i="5"/>
  <c r="U8" i="5"/>
  <c r="G8" i="5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AH7" i="5"/>
  <c r="Y7" i="5"/>
  <c r="U7" i="5"/>
  <c r="H7" i="5"/>
  <c r="Y116" i="4"/>
  <c r="H116" i="4"/>
  <c r="I116" i="4" s="1"/>
  <c r="Y115" i="4"/>
  <c r="Y114" i="4"/>
  <c r="Y113" i="4"/>
  <c r="Y112" i="4"/>
  <c r="Y111" i="4"/>
  <c r="Y110" i="4"/>
  <c r="Y109" i="4"/>
  <c r="Y108" i="4"/>
  <c r="Y107" i="4"/>
  <c r="Y106" i="4"/>
  <c r="Y105" i="4"/>
  <c r="Y104" i="4"/>
  <c r="Y103" i="4"/>
  <c r="Y102" i="4"/>
  <c r="U102" i="4"/>
  <c r="Y101" i="4"/>
  <c r="Y100" i="4"/>
  <c r="Y99" i="4"/>
  <c r="Y98" i="4"/>
  <c r="Y97" i="4"/>
  <c r="Y96" i="4"/>
  <c r="Y95" i="4"/>
  <c r="Y94" i="4"/>
  <c r="Y93" i="4"/>
  <c r="Y92" i="4"/>
  <c r="Y91" i="4"/>
  <c r="Y90" i="4"/>
  <c r="Y89" i="4"/>
  <c r="Y88" i="4"/>
  <c r="Y87" i="4"/>
  <c r="Y86" i="4"/>
  <c r="U86" i="4"/>
  <c r="Y85" i="4"/>
  <c r="Y84" i="4"/>
  <c r="Y83" i="4"/>
  <c r="Y82" i="4"/>
  <c r="Y81" i="4"/>
  <c r="Y80" i="4"/>
  <c r="Y79" i="4"/>
  <c r="Y78" i="4"/>
  <c r="Y77" i="4"/>
  <c r="Y76" i="4"/>
  <c r="Y75" i="4"/>
  <c r="Y74" i="4"/>
  <c r="Y73" i="4"/>
  <c r="Y72" i="4"/>
  <c r="Y71" i="4"/>
  <c r="Y70" i="4"/>
  <c r="Y69" i="4"/>
  <c r="Y68" i="4"/>
  <c r="Y67" i="4"/>
  <c r="Y66" i="4"/>
  <c r="Y65" i="4"/>
  <c r="Y64" i="4"/>
  <c r="Y63" i="4"/>
  <c r="Y62" i="4"/>
  <c r="U62" i="4"/>
  <c r="Y61" i="4"/>
  <c r="Y60" i="4"/>
  <c r="Y59" i="4"/>
  <c r="Y58" i="4"/>
  <c r="Y57" i="4"/>
  <c r="Y56" i="4"/>
  <c r="H56" i="4"/>
  <c r="Y55" i="4"/>
  <c r="Y54" i="4"/>
  <c r="Y53" i="4"/>
  <c r="Y52" i="4"/>
  <c r="Y51" i="4"/>
  <c r="Y50" i="4"/>
  <c r="Y49" i="4"/>
  <c r="Y48" i="4"/>
  <c r="Y47" i="4"/>
  <c r="Y46" i="4"/>
  <c r="Y45" i="4"/>
  <c r="Y44" i="4"/>
  <c r="Y43" i="4"/>
  <c r="Y42" i="4"/>
  <c r="Y41" i="4"/>
  <c r="Y40" i="4"/>
  <c r="Y39" i="4"/>
  <c r="Y38" i="4"/>
  <c r="Y37" i="4"/>
  <c r="Y36" i="4"/>
  <c r="Y35" i="4"/>
  <c r="Y34" i="4"/>
  <c r="Y33" i="4"/>
  <c r="Y32" i="4"/>
  <c r="Y31" i="4"/>
  <c r="Y30" i="4"/>
  <c r="D30" i="4"/>
  <c r="E30" i="4" s="1"/>
  <c r="Y29" i="4"/>
  <c r="D29" i="4"/>
  <c r="E29" i="4" s="1"/>
  <c r="Y28" i="4"/>
  <c r="Y27" i="4"/>
  <c r="U27" i="4"/>
  <c r="Y26" i="4"/>
  <c r="U26" i="4"/>
  <c r="Y25" i="4"/>
  <c r="Y24" i="4"/>
  <c r="Y23" i="4"/>
  <c r="Y22" i="4"/>
  <c r="Y21" i="4"/>
  <c r="Y20" i="4"/>
  <c r="Y19" i="4"/>
  <c r="Y18" i="4"/>
  <c r="Y17" i="4"/>
  <c r="Y16" i="4"/>
  <c r="U16" i="4"/>
  <c r="Y15" i="4"/>
  <c r="Y14" i="4"/>
  <c r="U54" i="4"/>
  <c r="Y13" i="4"/>
  <c r="G13" i="4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Y12" i="4"/>
  <c r="Y11" i="4"/>
  <c r="U11" i="4"/>
  <c r="D11" i="4"/>
  <c r="Y10" i="4"/>
  <c r="U10" i="4"/>
  <c r="AH9" i="4"/>
  <c r="Y9" i="4"/>
  <c r="U9" i="4"/>
  <c r="Y8" i="4"/>
  <c r="U8" i="4"/>
  <c r="G8" i="4"/>
  <c r="G9" i="4" s="1"/>
  <c r="G10" i="4" s="1"/>
  <c r="G11" i="4" s="1"/>
  <c r="G12" i="4" s="1"/>
  <c r="AH7" i="4"/>
  <c r="Y7" i="4"/>
  <c r="U7" i="4"/>
  <c r="I7" i="4"/>
  <c r="H7" i="4"/>
  <c r="G57" i="6" l="1"/>
  <c r="G58" i="6" s="1"/>
  <c r="G59" i="6" s="1"/>
  <c r="G60" i="6" s="1"/>
  <c r="G61" i="6" s="1"/>
  <c r="G62" i="6" s="1"/>
  <c r="G63" i="6" s="1"/>
  <c r="G64" i="6" s="1"/>
  <c r="G65" i="6" s="1"/>
  <c r="G66" i="6" s="1"/>
  <c r="G67" i="6" s="1"/>
  <c r="G68" i="6" s="1"/>
  <c r="G69" i="6" s="1"/>
  <c r="G70" i="6" s="1"/>
  <c r="G71" i="6" s="1"/>
  <c r="G72" i="6" s="1"/>
  <c r="G73" i="6" s="1"/>
  <c r="G74" i="6" s="1"/>
  <c r="G75" i="6" s="1"/>
  <c r="G76" i="6" s="1"/>
  <c r="G77" i="6" s="1"/>
  <c r="G78" i="6" s="1"/>
  <c r="G79" i="6" s="1"/>
  <c r="G80" i="6" s="1"/>
  <c r="G81" i="6" s="1"/>
  <c r="G82" i="6" s="1"/>
  <c r="G83" i="6" s="1"/>
  <c r="G84" i="6" s="1"/>
  <c r="G85" i="6" s="1"/>
  <c r="G86" i="6" s="1"/>
  <c r="G87" i="6" s="1"/>
  <c r="G88" i="6" s="1"/>
  <c r="G89" i="6" s="1"/>
  <c r="G90" i="6" s="1"/>
  <c r="G91" i="6" s="1"/>
  <c r="G92" i="6" s="1"/>
  <c r="G93" i="6" s="1"/>
  <c r="G94" i="6" s="1"/>
  <c r="G95" i="6" s="1"/>
  <c r="G96" i="6" s="1"/>
  <c r="G97" i="6" s="1"/>
  <c r="G98" i="6" s="1"/>
  <c r="G99" i="6" s="1"/>
  <c r="G100" i="6" s="1"/>
  <c r="G101" i="6" s="1"/>
  <c r="G102" i="6" s="1"/>
  <c r="G103" i="6" s="1"/>
  <c r="G104" i="6" s="1"/>
  <c r="G105" i="6" s="1"/>
  <c r="G106" i="6" s="1"/>
  <c r="G107" i="6" s="1"/>
  <c r="G108" i="6" s="1"/>
  <c r="G109" i="6" s="1"/>
  <c r="G110" i="6" s="1"/>
  <c r="G111" i="6" s="1"/>
  <c r="G112" i="6" s="1"/>
  <c r="G113" i="6" s="1"/>
  <c r="G114" i="6" s="1"/>
  <c r="G115" i="6" s="1"/>
  <c r="G116" i="6" s="1"/>
  <c r="H74" i="6" s="1"/>
  <c r="I74" i="6" s="1"/>
  <c r="H11" i="6"/>
  <c r="I11" i="6" s="1"/>
  <c r="H8" i="6"/>
  <c r="I8" i="6" s="1"/>
  <c r="H15" i="6"/>
  <c r="I15" i="6" s="1"/>
  <c r="H21" i="6"/>
  <c r="I21" i="6" s="1"/>
  <c r="H10" i="6"/>
  <c r="I10" i="6" s="1"/>
  <c r="H38" i="6"/>
  <c r="I38" i="6" s="1"/>
  <c r="H48" i="6"/>
  <c r="I48" i="6" s="1"/>
  <c r="H9" i="6"/>
  <c r="I9" i="6" s="1"/>
  <c r="H49" i="6"/>
  <c r="I49" i="6" s="1"/>
  <c r="H41" i="6"/>
  <c r="I41" i="6" s="1"/>
  <c r="H33" i="6"/>
  <c r="I33" i="6" s="1"/>
  <c r="H50" i="6"/>
  <c r="I50" i="6" s="1"/>
  <c r="H42" i="6"/>
  <c r="I42" i="6" s="1"/>
  <c r="H34" i="6"/>
  <c r="I34" i="6" s="1"/>
  <c r="H22" i="6"/>
  <c r="I22" i="6" s="1"/>
  <c r="H51" i="6"/>
  <c r="I51" i="6" s="1"/>
  <c r="H43" i="6"/>
  <c r="I43" i="6" s="1"/>
  <c r="H35" i="6"/>
  <c r="I35" i="6" s="1"/>
  <c r="H23" i="6"/>
  <c r="I23" i="6" s="1"/>
  <c r="H52" i="6"/>
  <c r="I52" i="6" s="1"/>
  <c r="H44" i="6"/>
  <c r="I44" i="6" s="1"/>
  <c r="H36" i="6"/>
  <c r="I36" i="6" s="1"/>
  <c r="H24" i="6"/>
  <c r="I24" i="6" s="1"/>
  <c r="H55" i="6"/>
  <c r="I55" i="6" s="1"/>
  <c r="H47" i="6"/>
  <c r="I47" i="6" s="1"/>
  <c r="H39" i="6"/>
  <c r="I39" i="6" s="1"/>
  <c r="H31" i="6"/>
  <c r="I31" i="6" s="1"/>
  <c r="K31" i="6" s="1"/>
  <c r="L31" i="6" s="1"/>
  <c r="H29" i="6"/>
  <c r="I29" i="6" s="1"/>
  <c r="K29" i="6" s="1"/>
  <c r="L29" i="6" s="1"/>
  <c r="H27" i="6"/>
  <c r="I27" i="6" s="1"/>
  <c r="H19" i="6"/>
  <c r="I19" i="6" s="1"/>
  <c r="H54" i="6"/>
  <c r="I54" i="6" s="1"/>
  <c r="H53" i="6"/>
  <c r="I53" i="6" s="1"/>
  <c r="H16" i="6"/>
  <c r="I16" i="6" s="1"/>
  <c r="H40" i="6"/>
  <c r="I40" i="6" s="1"/>
  <c r="H26" i="6"/>
  <c r="I26" i="6" s="1"/>
  <c r="K26" i="6" s="1"/>
  <c r="L26" i="6" s="1"/>
  <c r="H25" i="6"/>
  <c r="I25" i="6" s="1"/>
  <c r="K25" i="6" s="1"/>
  <c r="L25" i="6" s="1"/>
  <c r="H46" i="6"/>
  <c r="I46" i="6" s="1"/>
  <c r="H45" i="6"/>
  <c r="I45" i="6" s="1"/>
  <c r="H32" i="6"/>
  <c r="I32" i="6" s="1"/>
  <c r="H18" i="6"/>
  <c r="I18" i="6" s="1"/>
  <c r="H17" i="6"/>
  <c r="I17" i="6" s="1"/>
  <c r="H12" i="6"/>
  <c r="I12" i="6" s="1"/>
  <c r="H30" i="6"/>
  <c r="I30" i="6" s="1"/>
  <c r="H28" i="6"/>
  <c r="I28" i="6" s="1"/>
  <c r="K28" i="6" s="1"/>
  <c r="L28" i="6" s="1"/>
  <c r="H20" i="6"/>
  <c r="I20" i="6" s="1"/>
  <c r="H14" i="6"/>
  <c r="I14" i="6" s="1"/>
  <c r="H13" i="6"/>
  <c r="I13" i="6" s="1"/>
  <c r="I7" i="6"/>
  <c r="H37" i="6"/>
  <c r="I37" i="6" s="1"/>
  <c r="AH114" i="6"/>
  <c r="AH106" i="6"/>
  <c r="K105" i="6"/>
  <c r="L105" i="6" s="1"/>
  <c r="AH98" i="6"/>
  <c r="AH90" i="6"/>
  <c r="K89" i="6"/>
  <c r="L89" i="6" s="1"/>
  <c r="AH116" i="6"/>
  <c r="AH108" i="6"/>
  <c r="AH100" i="6"/>
  <c r="AH92" i="6"/>
  <c r="K116" i="6"/>
  <c r="L116" i="6" s="1"/>
  <c r="AH109" i="6"/>
  <c r="AH101" i="6"/>
  <c r="AH93" i="6"/>
  <c r="K92" i="6"/>
  <c r="L92" i="6" s="1"/>
  <c r="AH111" i="6"/>
  <c r="AH103" i="6"/>
  <c r="AH95" i="6"/>
  <c r="K94" i="6"/>
  <c r="L94" i="6" s="1"/>
  <c r="AH87" i="6"/>
  <c r="AH112" i="6"/>
  <c r="AH104" i="6"/>
  <c r="K103" i="6"/>
  <c r="L103" i="6" s="1"/>
  <c r="AH96" i="6"/>
  <c r="AH88" i="6"/>
  <c r="AH113" i="6"/>
  <c r="AH105" i="6"/>
  <c r="AH97" i="6"/>
  <c r="AH89" i="6"/>
  <c r="AH115" i="6"/>
  <c r="AH99" i="6"/>
  <c r="K90" i="6"/>
  <c r="L90" i="6" s="1"/>
  <c r="AH80" i="6"/>
  <c r="K79" i="6"/>
  <c r="L79" i="6" s="1"/>
  <c r="AH72" i="6"/>
  <c r="AH64" i="6"/>
  <c r="K63" i="6"/>
  <c r="L63" i="6" s="1"/>
  <c r="AH110" i="6"/>
  <c r="AH94" i="6"/>
  <c r="AH81" i="6"/>
  <c r="K80" i="6"/>
  <c r="L80" i="6" s="1"/>
  <c r="AH73" i="6"/>
  <c r="AH65" i="6"/>
  <c r="AH82" i="6"/>
  <c r="AH74" i="6"/>
  <c r="AH66" i="6"/>
  <c r="K65" i="6"/>
  <c r="L65" i="6" s="1"/>
  <c r="AH79" i="6"/>
  <c r="AH71" i="6"/>
  <c r="AH63" i="6"/>
  <c r="AH91" i="6"/>
  <c r="AH77" i="6"/>
  <c r="AH69" i="6"/>
  <c r="AH60" i="6"/>
  <c r="AH52" i="6"/>
  <c r="K51" i="6"/>
  <c r="L51" i="6" s="1"/>
  <c r="AH44" i="6"/>
  <c r="K43" i="6"/>
  <c r="L43" i="6" s="1"/>
  <c r="AH36" i="6"/>
  <c r="K35" i="6"/>
  <c r="L35" i="6" s="1"/>
  <c r="AH24" i="6"/>
  <c r="AH85" i="6"/>
  <c r="K77" i="6"/>
  <c r="L77" i="6" s="1"/>
  <c r="K75" i="6"/>
  <c r="L75" i="6" s="1"/>
  <c r="K67" i="6"/>
  <c r="L67" i="6" s="1"/>
  <c r="AH61" i="6"/>
  <c r="AH53" i="6"/>
  <c r="AH45" i="6"/>
  <c r="K44" i="6"/>
  <c r="L44" i="6" s="1"/>
  <c r="AH37" i="6"/>
  <c r="AH25" i="6"/>
  <c r="K24" i="6"/>
  <c r="L24" i="6" s="1"/>
  <c r="AH54" i="6"/>
  <c r="K53" i="6"/>
  <c r="L53" i="6" s="1"/>
  <c r="AH46" i="6"/>
  <c r="K45" i="6"/>
  <c r="L45" i="6" s="1"/>
  <c r="AH38" i="6"/>
  <c r="K37" i="6"/>
  <c r="L37" i="6" s="1"/>
  <c r="AH30" i="6"/>
  <c r="AH26" i="6"/>
  <c r="AH18" i="6"/>
  <c r="K17" i="6"/>
  <c r="L17" i="6" s="1"/>
  <c r="K93" i="6"/>
  <c r="L93" i="6" s="1"/>
  <c r="AH86" i="6"/>
  <c r="AH84" i="6"/>
  <c r="AH76" i="6"/>
  <c r="AH68" i="6"/>
  <c r="AH55" i="6"/>
  <c r="K54" i="6"/>
  <c r="L54" i="6" s="1"/>
  <c r="AH47" i="6"/>
  <c r="K46" i="6"/>
  <c r="L46" i="6" s="1"/>
  <c r="AH39" i="6"/>
  <c r="K38" i="6"/>
  <c r="L38" i="6" s="1"/>
  <c r="AH31" i="6"/>
  <c r="AH29" i="6"/>
  <c r="AH27" i="6"/>
  <c r="AH19" i="6"/>
  <c r="K18" i="6"/>
  <c r="L18" i="6" s="1"/>
  <c r="AH58" i="6"/>
  <c r="AH50" i="6"/>
  <c r="K49" i="6"/>
  <c r="L49" i="6" s="1"/>
  <c r="AH42" i="6"/>
  <c r="K41" i="6"/>
  <c r="L41" i="6" s="1"/>
  <c r="AH34" i="6"/>
  <c r="K33" i="6"/>
  <c r="L33" i="6" s="1"/>
  <c r="AH22" i="6"/>
  <c r="K16" i="6"/>
  <c r="L16" i="6" s="1"/>
  <c r="U16" i="6"/>
  <c r="AH16" i="6"/>
  <c r="AH17" i="6"/>
  <c r="U19" i="6"/>
  <c r="K27" i="6"/>
  <c r="L27" i="6" s="1"/>
  <c r="U39" i="6"/>
  <c r="AH43" i="6"/>
  <c r="AH48" i="6"/>
  <c r="U58" i="6"/>
  <c r="H61" i="6"/>
  <c r="I61" i="6" s="1"/>
  <c r="K61" i="6" s="1"/>
  <c r="L61" i="6" s="1"/>
  <c r="H62" i="6"/>
  <c r="I62" i="6" s="1"/>
  <c r="AH70" i="6"/>
  <c r="K74" i="6"/>
  <c r="L74" i="6" s="1"/>
  <c r="U83" i="6"/>
  <c r="K15" i="6"/>
  <c r="L15" i="6" s="1"/>
  <c r="U15" i="6"/>
  <c r="K20" i="6"/>
  <c r="L20" i="6" s="1"/>
  <c r="AH23" i="6"/>
  <c r="AH28" i="6"/>
  <c r="U29" i="6"/>
  <c r="U40" i="6"/>
  <c r="K42" i="6"/>
  <c r="L42" i="6" s="1"/>
  <c r="AH49" i="6"/>
  <c r="K55" i="6"/>
  <c r="L55" i="6" s="1"/>
  <c r="H111" i="6"/>
  <c r="I111" i="6" s="1"/>
  <c r="H103" i="6"/>
  <c r="I103" i="6" s="1"/>
  <c r="H95" i="6"/>
  <c r="I95" i="6" s="1"/>
  <c r="H87" i="6"/>
  <c r="I87" i="6" s="1"/>
  <c r="H113" i="6"/>
  <c r="I113" i="6" s="1"/>
  <c r="H105" i="6"/>
  <c r="I105" i="6" s="1"/>
  <c r="H97" i="6"/>
  <c r="I97" i="6" s="1"/>
  <c r="K97" i="6" s="1"/>
  <c r="L97" i="6" s="1"/>
  <c r="H89" i="6"/>
  <c r="I89" i="6" s="1"/>
  <c r="H114" i="6"/>
  <c r="I114" i="6" s="1"/>
  <c r="H106" i="6"/>
  <c r="I106" i="6" s="1"/>
  <c r="K106" i="6" s="1"/>
  <c r="L106" i="6" s="1"/>
  <c r="H98" i="6"/>
  <c r="I98" i="6" s="1"/>
  <c r="K98" i="6" s="1"/>
  <c r="L98" i="6" s="1"/>
  <c r="H90" i="6"/>
  <c r="I90" i="6" s="1"/>
  <c r="H108" i="6"/>
  <c r="I108" i="6" s="1"/>
  <c r="H100" i="6"/>
  <c r="I100" i="6" s="1"/>
  <c r="K100" i="6" s="1"/>
  <c r="L100" i="6" s="1"/>
  <c r="H92" i="6"/>
  <c r="I92" i="6" s="1"/>
  <c r="H109" i="6"/>
  <c r="I109" i="6" s="1"/>
  <c r="H101" i="6"/>
  <c r="I101" i="6" s="1"/>
  <c r="H93" i="6"/>
  <c r="I93" i="6" s="1"/>
  <c r="H110" i="6"/>
  <c r="I110" i="6" s="1"/>
  <c r="K110" i="6" s="1"/>
  <c r="L110" i="6" s="1"/>
  <c r="H102" i="6"/>
  <c r="I102" i="6" s="1"/>
  <c r="H94" i="6"/>
  <c r="I94" i="6" s="1"/>
  <c r="H86" i="6"/>
  <c r="I86" i="6" s="1"/>
  <c r="H85" i="6"/>
  <c r="I85" i="6" s="1"/>
  <c r="K85" i="6" s="1"/>
  <c r="L85" i="6" s="1"/>
  <c r="H77" i="6"/>
  <c r="I77" i="6" s="1"/>
  <c r="H69" i="6"/>
  <c r="I69" i="6" s="1"/>
  <c r="K69" i="6" s="1"/>
  <c r="L69" i="6" s="1"/>
  <c r="H112" i="6"/>
  <c r="I112" i="6" s="1"/>
  <c r="K112" i="6" s="1"/>
  <c r="L112" i="6" s="1"/>
  <c r="H96" i="6"/>
  <c r="I96" i="6" s="1"/>
  <c r="K96" i="6" s="1"/>
  <c r="L96" i="6" s="1"/>
  <c r="H78" i="6"/>
  <c r="I78" i="6" s="1"/>
  <c r="H70" i="6"/>
  <c r="I70" i="6" s="1"/>
  <c r="H107" i="6"/>
  <c r="I107" i="6" s="1"/>
  <c r="K107" i="6" s="1"/>
  <c r="L107" i="6" s="1"/>
  <c r="H91" i="6"/>
  <c r="I91" i="6" s="1"/>
  <c r="H79" i="6"/>
  <c r="I79" i="6" s="1"/>
  <c r="H71" i="6"/>
  <c r="I71" i="6" s="1"/>
  <c r="H63" i="6"/>
  <c r="I63" i="6" s="1"/>
  <c r="H84" i="6"/>
  <c r="I84" i="6" s="1"/>
  <c r="K84" i="6" s="1"/>
  <c r="L84" i="6" s="1"/>
  <c r="H76" i="6"/>
  <c r="I76" i="6" s="1"/>
  <c r="H68" i="6"/>
  <c r="I68" i="6" s="1"/>
  <c r="H57" i="6"/>
  <c r="I57" i="6" s="1"/>
  <c r="K57" i="6" s="1"/>
  <c r="L57" i="6" s="1"/>
  <c r="H58" i="6"/>
  <c r="I58" i="6" s="1"/>
  <c r="H115" i="6"/>
  <c r="I115" i="6" s="1"/>
  <c r="H104" i="6"/>
  <c r="I104" i="6" s="1"/>
  <c r="H59" i="6"/>
  <c r="I59" i="6" s="1"/>
  <c r="H83" i="6"/>
  <c r="I83" i="6" s="1"/>
  <c r="H81" i="6"/>
  <c r="I81" i="6" s="1"/>
  <c r="H75" i="6"/>
  <c r="I75" i="6" s="1"/>
  <c r="H73" i="6"/>
  <c r="I73" i="6" s="1"/>
  <c r="K73" i="6" s="1"/>
  <c r="L73" i="6" s="1"/>
  <c r="H67" i="6"/>
  <c r="I67" i="6" s="1"/>
  <c r="H65" i="6"/>
  <c r="I65" i="6" s="1"/>
  <c r="H60" i="6"/>
  <c r="I60" i="6" s="1"/>
  <c r="H99" i="6"/>
  <c r="I99" i="6" s="1"/>
  <c r="K99" i="6" s="1"/>
  <c r="L99" i="6" s="1"/>
  <c r="H88" i="6"/>
  <c r="I88" i="6" s="1"/>
  <c r="K88" i="6" s="1"/>
  <c r="L88" i="6" s="1"/>
  <c r="H80" i="6"/>
  <c r="I80" i="6" s="1"/>
  <c r="H72" i="6"/>
  <c r="I72" i="6" s="1"/>
  <c r="H64" i="6"/>
  <c r="I64" i="6" s="1"/>
  <c r="K64" i="6" s="1"/>
  <c r="L64" i="6" s="1"/>
  <c r="I56" i="6"/>
  <c r="AH67" i="6"/>
  <c r="U69" i="6"/>
  <c r="AH78" i="6"/>
  <c r="AH102" i="6"/>
  <c r="K12" i="6"/>
  <c r="L12" i="6" s="1"/>
  <c r="AH13" i="6"/>
  <c r="AH14" i="6"/>
  <c r="AH21" i="6"/>
  <c r="U27" i="6"/>
  <c r="U48" i="6"/>
  <c r="AH57" i="6"/>
  <c r="K76" i="6"/>
  <c r="L76" i="6" s="1"/>
  <c r="AH83" i="6"/>
  <c r="U85" i="6"/>
  <c r="AH107" i="6"/>
  <c r="K11" i="6"/>
  <c r="L11" i="6" s="1"/>
  <c r="AH12" i="6"/>
  <c r="U28" i="6"/>
  <c r="K32" i="6"/>
  <c r="L32" i="6" s="1"/>
  <c r="AH32" i="6"/>
  <c r="U42" i="6"/>
  <c r="U55" i="6"/>
  <c r="AH59" i="6"/>
  <c r="AH11" i="6"/>
  <c r="AH20" i="6"/>
  <c r="U23" i="6"/>
  <c r="AH33" i="6"/>
  <c r="K39" i="6"/>
  <c r="L39" i="6" s="1"/>
  <c r="K58" i="6"/>
  <c r="L58" i="6" s="1"/>
  <c r="K109" i="6"/>
  <c r="L109" i="6" s="1"/>
  <c r="AC116" i="6"/>
  <c r="AD116" i="6" s="1"/>
  <c r="AA116" i="6"/>
  <c r="N116" i="6"/>
  <c r="O116" i="6" s="1"/>
  <c r="U113" i="6"/>
  <c r="U105" i="6"/>
  <c r="U97" i="6"/>
  <c r="U89" i="6"/>
  <c r="U115" i="6"/>
  <c r="U107" i="6"/>
  <c r="U99" i="6"/>
  <c r="U91" i="6"/>
  <c r="U116" i="6"/>
  <c r="U108" i="6"/>
  <c r="U100" i="6"/>
  <c r="U92" i="6"/>
  <c r="U110" i="6"/>
  <c r="U102" i="6"/>
  <c r="U94" i="6"/>
  <c r="U86" i="6"/>
  <c r="U111" i="6"/>
  <c r="U103" i="6"/>
  <c r="U95" i="6"/>
  <c r="U87" i="6"/>
  <c r="U112" i="6"/>
  <c r="U104" i="6"/>
  <c r="U96" i="6"/>
  <c r="U88" i="6"/>
  <c r="U79" i="6"/>
  <c r="U71" i="6"/>
  <c r="U63" i="6"/>
  <c r="U80" i="6"/>
  <c r="U72" i="6"/>
  <c r="U64" i="6"/>
  <c r="U114" i="6"/>
  <c r="U109" i="6"/>
  <c r="U98" i="6"/>
  <c r="U93" i="6"/>
  <c r="U81" i="6"/>
  <c r="U73" i="6"/>
  <c r="U65" i="6"/>
  <c r="U78" i="6"/>
  <c r="U70" i="6"/>
  <c r="U62" i="6"/>
  <c r="U59" i="6"/>
  <c r="U51" i="6"/>
  <c r="U43" i="6"/>
  <c r="U35" i="6"/>
  <c r="U84" i="6"/>
  <c r="U82" i="6"/>
  <c r="U76" i="6"/>
  <c r="U74" i="6"/>
  <c r="U68" i="6"/>
  <c r="U66" i="6"/>
  <c r="U60" i="6"/>
  <c r="U52" i="6"/>
  <c r="U44" i="6"/>
  <c r="U36" i="6"/>
  <c r="U24" i="6"/>
  <c r="U106" i="6"/>
  <c r="U61" i="6"/>
  <c r="U53" i="6"/>
  <c r="U45" i="6"/>
  <c r="U37" i="6"/>
  <c r="U25" i="6"/>
  <c r="U17" i="6"/>
  <c r="U54" i="6"/>
  <c r="U46" i="6"/>
  <c r="U38" i="6"/>
  <c r="U30" i="6"/>
  <c r="U26" i="6"/>
  <c r="U18" i="6"/>
  <c r="U90" i="6"/>
  <c r="U57" i="6"/>
  <c r="U49" i="6"/>
  <c r="U41" i="6"/>
  <c r="U33" i="6"/>
  <c r="U21" i="6"/>
  <c r="U20" i="6"/>
  <c r="K22" i="6"/>
  <c r="L22" i="6" s="1"/>
  <c r="U31" i="6"/>
  <c r="AH35" i="6"/>
  <c r="K40" i="6"/>
  <c r="L40" i="6" s="1"/>
  <c r="AH40" i="6"/>
  <c r="U50" i="6"/>
  <c r="H66" i="6"/>
  <c r="I66" i="6" s="1"/>
  <c r="U67" i="6"/>
  <c r="U101" i="6"/>
  <c r="G57" i="5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 s="1"/>
  <c r="G108" i="5" s="1"/>
  <c r="G109" i="5" s="1"/>
  <c r="G110" i="5" s="1"/>
  <c r="G111" i="5" s="1"/>
  <c r="G112" i="5" s="1"/>
  <c r="G113" i="5" s="1"/>
  <c r="G114" i="5" s="1"/>
  <c r="G115" i="5" s="1"/>
  <c r="G116" i="5" s="1"/>
  <c r="H8" i="5"/>
  <c r="I8" i="5" s="1"/>
  <c r="H18" i="5"/>
  <c r="I18" i="5" s="1"/>
  <c r="H16" i="5"/>
  <c r="I16" i="5" s="1"/>
  <c r="K35" i="5"/>
  <c r="L35" i="5" s="1"/>
  <c r="H10" i="5"/>
  <c r="I10" i="5" s="1"/>
  <c r="H11" i="5"/>
  <c r="I11" i="5" s="1"/>
  <c r="U14" i="5"/>
  <c r="AH15" i="5"/>
  <c r="H20" i="5"/>
  <c r="I20" i="5" s="1"/>
  <c r="AH41" i="5"/>
  <c r="H9" i="5"/>
  <c r="I9" i="5" s="1"/>
  <c r="AH13" i="5"/>
  <c r="AH14" i="5"/>
  <c r="H19" i="5"/>
  <c r="I19" i="5" s="1"/>
  <c r="U22" i="5"/>
  <c r="AH24" i="5"/>
  <c r="H32" i="5"/>
  <c r="I32" i="5" s="1"/>
  <c r="AH36" i="5"/>
  <c r="H41" i="5"/>
  <c r="I41" i="5" s="1"/>
  <c r="H54" i="5"/>
  <c r="I54" i="5" s="1"/>
  <c r="I7" i="5"/>
  <c r="U113" i="5"/>
  <c r="U105" i="5"/>
  <c r="U97" i="5"/>
  <c r="U89" i="5"/>
  <c r="U114" i="5"/>
  <c r="U106" i="5"/>
  <c r="U98" i="5"/>
  <c r="U90" i="5"/>
  <c r="U115" i="5"/>
  <c r="U107" i="5"/>
  <c r="U99" i="5"/>
  <c r="U91" i="5"/>
  <c r="U110" i="5"/>
  <c r="U102" i="5"/>
  <c r="U94" i="5"/>
  <c r="U86" i="5"/>
  <c r="U111" i="5"/>
  <c r="U103" i="5"/>
  <c r="U95" i="5"/>
  <c r="U87" i="5"/>
  <c r="U112" i="5"/>
  <c r="U104" i="5"/>
  <c r="U96" i="5"/>
  <c r="U88" i="5"/>
  <c r="U108" i="5"/>
  <c r="U92" i="5"/>
  <c r="U80" i="5"/>
  <c r="U72" i="5"/>
  <c r="U81" i="5"/>
  <c r="U73" i="5"/>
  <c r="U65" i="5"/>
  <c r="U109" i="5"/>
  <c r="U93" i="5"/>
  <c r="U82" i="5"/>
  <c r="U74" i="5"/>
  <c r="U66" i="5"/>
  <c r="U116" i="5"/>
  <c r="U83" i="5"/>
  <c r="U75" i="5"/>
  <c r="U67" i="5"/>
  <c r="U101" i="5"/>
  <c r="U78" i="5"/>
  <c r="U70" i="5"/>
  <c r="U79" i="5"/>
  <c r="U71" i="5"/>
  <c r="U63" i="5"/>
  <c r="U59" i="5"/>
  <c r="U51" i="5"/>
  <c r="U43" i="5"/>
  <c r="U100" i="5"/>
  <c r="U84" i="5"/>
  <c r="U68" i="5"/>
  <c r="U60" i="5"/>
  <c r="U52" i="5"/>
  <c r="U44" i="5"/>
  <c r="U64" i="5"/>
  <c r="U61" i="5"/>
  <c r="U53" i="5"/>
  <c r="U45" i="5"/>
  <c r="U85" i="5"/>
  <c r="U69" i="5"/>
  <c r="U62" i="5"/>
  <c r="U54" i="5"/>
  <c r="U46" i="5"/>
  <c r="U57" i="5"/>
  <c r="U49" i="5"/>
  <c r="U77" i="5"/>
  <c r="U58" i="5"/>
  <c r="U50" i="5"/>
  <c r="U42" i="5"/>
  <c r="U38" i="5"/>
  <c r="U30" i="5"/>
  <c r="U26" i="5"/>
  <c r="U48" i="5"/>
  <c r="U39" i="5"/>
  <c r="U31" i="5"/>
  <c r="U29" i="5"/>
  <c r="U27" i="5"/>
  <c r="U76" i="5"/>
  <c r="U40" i="5"/>
  <c r="U32" i="5"/>
  <c r="U28" i="5"/>
  <c r="U20" i="5"/>
  <c r="U56" i="5"/>
  <c r="U55" i="5"/>
  <c r="U33" i="5"/>
  <c r="U21" i="5"/>
  <c r="U36" i="5"/>
  <c r="U24" i="5"/>
  <c r="U47" i="5"/>
  <c r="U37" i="5"/>
  <c r="U25" i="5"/>
  <c r="K18" i="5"/>
  <c r="L18" i="5" s="1"/>
  <c r="U18" i="5"/>
  <c r="AH19" i="5"/>
  <c r="H49" i="5"/>
  <c r="I49" i="5" s="1"/>
  <c r="H50" i="5"/>
  <c r="I50" i="5" s="1"/>
  <c r="H42" i="5"/>
  <c r="I42" i="5" s="1"/>
  <c r="H51" i="5"/>
  <c r="I51" i="5" s="1"/>
  <c r="H43" i="5"/>
  <c r="I43" i="5" s="1"/>
  <c r="H52" i="5"/>
  <c r="I52" i="5" s="1"/>
  <c r="H44" i="5"/>
  <c r="I44" i="5" s="1"/>
  <c r="H55" i="5"/>
  <c r="I55" i="5" s="1"/>
  <c r="H48" i="5"/>
  <c r="I48" i="5" s="1"/>
  <c r="H36" i="5"/>
  <c r="I36" i="5" s="1"/>
  <c r="K36" i="5" s="1"/>
  <c r="L36" i="5" s="1"/>
  <c r="H24" i="5"/>
  <c r="I24" i="5" s="1"/>
  <c r="H37" i="5"/>
  <c r="I37" i="5" s="1"/>
  <c r="H25" i="5"/>
  <c r="I25" i="5" s="1"/>
  <c r="H38" i="5"/>
  <c r="I38" i="5" s="1"/>
  <c r="H30" i="5"/>
  <c r="I30" i="5" s="1"/>
  <c r="H26" i="5"/>
  <c r="I26" i="5" s="1"/>
  <c r="H53" i="5"/>
  <c r="I53" i="5" s="1"/>
  <c r="H47" i="5"/>
  <c r="I47" i="5" s="1"/>
  <c r="H39" i="5"/>
  <c r="I39" i="5" s="1"/>
  <c r="H31" i="5"/>
  <c r="I31" i="5" s="1"/>
  <c r="H29" i="5"/>
  <c r="I29" i="5" s="1"/>
  <c r="H27" i="5"/>
  <c r="I27" i="5" s="1"/>
  <c r="H34" i="5"/>
  <c r="I34" i="5" s="1"/>
  <c r="H22" i="5"/>
  <c r="I22" i="5" s="1"/>
  <c r="K22" i="5" s="1"/>
  <c r="L22" i="5" s="1"/>
  <c r="H35" i="5"/>
  <c r="I35" i="5" s="1"/>
  <c r="H23" i="5"/>
  <c r="I23" i="5" s="1"/>
  <c r="H17" i="5"/>
  <c r="I17" i="5" s="1"/>
  <c r="H15" i="5"/>
  <c r="I15" i="5" s="1"/>
  <c r="K17" i="5"/>
  <c r="L17" i="5" s="1"/>
  <c r="U17" i="5"/>
  <c r="AH18" i="5"/>
  <c r="H28" i="5"/>
  <c r="I28" i="5" s="1"/>
  <c r="H40" i="5"/>
  <c r="I40" i="5" s="1"/>
  <c r="AH114" i="5"/>
  <c r="AH106" i="5"/>
  <c r="K105" i="5"/>
  <c r="L105" i="5" s="1"/>
  <c r="AH98" i="5"/>
  <c r="AH90" i="5"/>
  <c r="AH115" i="5"/>
  <c r="AH107" i="5"/>
  <c r="AH99" i="5"/>
  <c r="AH91" i="5"/>
  <c r="K90" i="5"/>
  <c r="L90" i="5" s="1"/>
  <c r="AH116" i="5"/>
  <c r="AH108" i="5"/>
  <c r="AH100" i="5"/>
  <c r="AH92" i="5"/>
  <c r="AH111" i="5"/>
  <c r="AH103" i="5"/>
  <c r="AH95" i="5"/>
  <c r="AH87" i="5"/>
  <c r="K86" i="5"/>
  <c r="L86" i="5" s="1"/>
  <c r="AH112" i="5"/>
  <c r="AH104" i="5"/>
  <c r="AH96" i="5"/>
  <c r="K95" i="5"/>
  <c r="L95" i="5" s="1"/>
  <c r="AH88" i="5"/>
  <c r="AH113" i="5"/>
  <c r="AH105" i="5"/>
  <c r="AH97" i="5"/>
  <c r="AH89" i="5"/>
  <c r="AH110" i="5"/>
  <c r="AH94" i="5"/>
  <c r="AH81" i="5"/>
  <c r="AH73" i="5"/>
  <c r="K72" i="5"/>
  <c r="L72" i="5" s="1"/>
  <c r="AH86" i="5"/>
  <c r="AH82" i="5"/>
  <c r="K81" i="5"/>
  <c r="L81" i="5" s="1"/>
  <c r="AH74" i="5"/>
  <c r="AH66" i="5"/>
  <c r="AH101" i="5"/>
  <c r="AH83" i="5"/>
  <c r="AH75" i="5"/>
  <c r="AH67" i="5"/>
  <c r="K66" i="5"/>
  <c r="L66" i="5" s="1"/>
  <c r="AH84" i="5"/>
  <c r="AH76" i="5"/>
  <c r="K75" i="5"/>
  <c r="L75" i="5" s="1"/>
  <c r="AH68" i="5"/>
  <c r="AH109" i="5"/>
  <c r="K100" i="5"/>
  <c r="L100" i="5" s="1"/>
  <c r="AH93" i="5"/>
  <c r="AH79" i="5"/>
  <c r="AH71" i="5"/>
  <c r="AH80" i="5"/>
  <c r="AH72" i="5"/>
  <c r="AH64" i="5"/>
  <c r="K63" i="5"/>
  <c r="L63" i="5" s="1"/>
  <c r="AH60" i="5"/>
  <c r="AH52" i="5"/>
  <c r="K51" i="5"/>
  <c r="L51" i="5" s="1"/>
  <c r="AH44" i="5"/>
  <c r="K43" i="5"/>
  <c r="L43" i="5" s="1"/>
  <c r="AH70" i="5"/>
  <c r="AH63" i="5"/>
  <c r="AH61" i="5"/>
  <c r="K60" i="5"/>
  <c r="L60" i="5" s="1"/>
  <c r="AH53" i="5"/>
  <c r="K52" i="5"/>
  <c r="L52" i="5" s="1"/>
  <c r="AH45" i="5"/>
  <c r="K44" i="5"/>
  <c r="L44" i="5" s="1"/>
  <c r="K116" i="5"/>
  <c r="L116" i="5" s="1"/>
  <c r="AH65" i="5"/>
  <c r="AH62" i="5"/>
  <c r="AH54" i="5"/>
  <c r="K53" i="5"/>
  <c r="L53" i="5" s="1"/>
  <c r="AH46" i="5"/>
  <c r="K45" i="5"/>
  <c r="L45" i="5" s="1"/>
  <c r="AH77" i="5"/>
  <c r="AH55" i="5"/>
  <c r="K54" i="5"/>
  <c r="L54" i="5" s="1"/>
  <c r="AH47" i="5"/>
  <c r="AH58" i="5"/>
  <c r="AH50" i="5"/>
  <c r="K49" i="5"/>
  <c r="L49" i="5" s="1"/>
  <c r="AH85" i="5"/>
  <c r="AH69" i="5"/>
  <c r="AH59" i="5"/>
  <c r="AH51" i="5"/>
  <c r="AH43" i="5"/>
  <c r="K42" i="5"/>
  <c r="L42" i="5" s="1"/>
  <c r="AH39" i="5"/>
  <c r="K38" i="5"/>
  <c r="L38" i="5" s="1"/>
  <c r="AH31" i="5"/>
  <c r="K30" i="5"/>
  <c r="L30" i="5" s="1"/>
  <c r="AH29" i="5"/>
  <c r="AH27" i="5"/>
  <c r="K26" i="5"/>
  <c r="L26" i="5" s="1"/>
  <c r="AH57" i="5"/>
  <c r="AH42" i="5"/>
  <c r="AH40" i="5"/>
  <c r="K39" i="5"/>
  <c r="L39" i="5" s="1"/>
  <c r="AH32" i="5"/>
  <c r="K31" i="5"/>
  <c r="L31" i="5" s="1"/>
  <c r="K29" i="5"/>
  <c r="L29" i="5" s="1"/>
  <c r="AH28" i="5"/>
  <c r="K27" i="5"/>
  <c r="L27" i="5" s="1"/>
  <c r="AH20" i="5"/>
  <c r="K40" i="5"/>
  <c r="L40" i="5" s="1"/>
  <c r="AH33" i="5"/>
  <c r="K32" i="5"/>
  <c r="L32" i="5" s="1"/>
  <c r="K28" i="5"/>
  <c r="L28" i="5" s="1"/>
  <c r="AH21" i="5"/>
  <c r="K48" i="5"/>
  <c r="L48" i="5" s="1"/>
  <c r="K41" i="5"/>
  <c r="L41" i="5" s="1"/>
  <c r="AH34" i="5"/>
  <c r="K33" i="5"/>
  <c r="L33" i="5" s="1"/>
  <c r="AH22" i="5"/>
  <c r="K85" i="5"/>
  <c r="L85" i="5" s="1"/>
  <c r="AH37" i="5"/>
  <c r="AH25" i="5"/>
  <c r="K24" i="5"/>
  <c r="L24" i="5" s="1"/>
  <c r="AH56" i="5"/>
  <c r="AH49" i="5"/>
  <c r="AH38" i="5"/>
  <c r="K37" i="5"/>
  <c r="L37" i="5" s="1"/>
  <c r="AH30" i="5"/>
  <c r="AH26" i="5"/>
  <c r="K25" i="5"/>
  <c r="L25" i="5" s="1"/>
  <c r="H13" i="5"/>
  <c r="I13" i="5" s="1"/>
  <c r="H14" i="5"/>
  <c r="I14" i="5" s="1"/>
  <c r="K16" i="5"/>
  <c r="L16" i="5" s="1"/>
  <c r="U16" i="5"/>
  <c r="AH17" i="5"/>
  <c r="U41" i="5"/>
  <c r="K55" i="5"/>
  <c r="L55" i="5" s="1"/>
  <c r="H45" i="5"/>
  <c r="I45" i="5" s="1"/>
  <c r="H12" i="5"/>
  <c r="I12" i="5" s="1"/>
  <c r="K12" i="5" s="1"/>
  <c r="L12" i="5" s="1"/>
  <c r="K15" i="5"/>
  <c r="L15" i="5" s="1"/>
  <c r="U15" i="5"/>
  <c r="AH16" i="5"/>
  <c r="H21" i="5"/>
  <c r="I21" i="5" s="1"/>
  <c r="U23" i="5"/>
  <c r="H33" i="5"/>
  <c r="I33" i="5" s="1"/>
  <c r="K34" i="5"/>
  <c r="L34" i="5" s="1"/>
  <c r="U35" i="5"/>
  <c r="H46" i="5"/>
  <c r="I46" i="5" s="1"/>
  <c r="AH48" i="5"/>
  <c r="AH102" i="5"/>
  <c r="H111" i="5"/>
  <c r="I111" i="5" s="1"/>
  <c r="H103" i="5"/>
  <c r="I103" i="5" s="1"/>
  <c r="K103" i="5" s="1"/>
  <c r="L103" i="5" s="1"/>
  <c r="H95" i="5"/>
  <c r="I95" i="5" s="1"/>
  <c r="H87" i="5"/>
  <c r="I87" i="5" s="1"/>
  <c r="H112" i="5"/>
  <c r="I112" i="5" s="1"/>
  <c r="K112" i="5" s="1"/>
  <c r="L112" i="5" s="1"/>
  <c r="H104" i="5"/>
  <c r="I104" i="5" s="1"/>
  <c r="K104" i="5" s="1"/>
  <c r="L104" i="5" s="1"/>
  <c r="H96" i="5"/>
  <c r="I96" i="5" s="1"/>
  <c r="H88" i="5"/>
  <c r="I88" i="5" s="1"/>
  <c r="H113" i="5"/>
  <c r="I113" i="5" s="1"/>
  <c r="K113" i="5" s="1"/>
  <c r="L113" i="5" s="1"/>
  <c r="H105" i="5"/>
  <c r="I105" i="5" s="1"/>
  <c r="H97" i="5"/>
  <c r="I97" i="5" s="1"/>
  <c r="K97" i="5" s="1"/>
  <c r="L97" i="5" s="1"/>
  <c r="H89" i="5"/>
  <c r="I89" i="5" s="1"/>
  <c r="H108" i="5"/>
  <c r="I108" i="5" s="1"/>
  <c r="K108" i="5" s="1"/>
  <c r="L108" i="5" s="1"/>
  <c r="H100" i="5"/>
  <c r="I100" i="5" s="1"/>
  <c r="H92" i="5"/>
  <c r="I92" i="5" s="1"/>
  <c r="K92" i="5" s="1"/>
  <c r="L92" i="5" s="1"/>
  <c r="H109" i="5"/>
  <c r="I109" i="5" s="1"/>
  <c r="H101" i="5"/>
  <c r="I101" i="5" s="1"/>
  <c r="H93" i="5"/>
  <c r="I93" i="5" s="1"/>
  <c r="H110" i="5"/>
  <c r="I110" i="5" s="1"/>
  <c r="K110" i="5" s="1"/>
  <c r="L110" i="5" s="1"/>
  <c r="H102" i="5"/>
  <c r="I102" i="5" s="1"/>
  <c r="H94" i="5"/>
  <c r="I94" i="5" s="1"/>
  <c r="K94" i="5" s="1"/>
  <c r="L94" i="5" s="1"/>
  <c r="H86" i="5"/>
  <c r="I86" i="5" s="1"/>
  <c r="H106" i="5"/>
  <c r="I106" i="5" s="1"/>
  <c r="H90" i="5"/>
  <c r="I90" i="5" s="1"/>
  <c r="H78" i="5"/>
  <c r="I78" i="5" s="1"/>
  <c r="H70" i="5"/>
  <c r="I70" i="5" s="1"/>
  <c r="K70" i="5" s="1"/>
  <c r="L70" i="5" s="1"/>
  <c r="H79" i="5"/>
  <c r="I79" i="5" s="1"/>
  <c r="H71" i="5"/>
  <c r="I71" i="5" s="1"/>
  <c r="H107" i="5"/>
  <c r="I107" i="5" s="1"/>
  <c r="H91" i="5"/>
  <c r="I91" i="5" s="1"/>
  <c r="H80" i="5"/>
  <c r="I80" i="5" s="1"/>
  <c r="H72" i="5"/>
  <c r="I72" i="5" s="1"/>
  <c r="H64" i="5"/>
  <c r="I64" i="5" s="1"/>
  <c r="K64" i="5" s="1"/>
  <c r="L64" i="5" s="1"/>
  <c r="H81" i="5"/>
  <c r="I81" i="5" s="1"/>
  <c r="H73" i="5"/>
  <c r="I73" i="5" s="1"/>
  <c r="K73" i="5" s="1"/>
  <c r="L73" i="5" s="1"/>
  <c r="H65" i="5"/>
  <c r="I65" i="5" s="1"/>
  <c r="H115" i="5"/>
  <c r="I115" i="5" s="1"/>
  <c r="H99" i="5"/>
  <c r="I99" i="5" s="1"/>
  <c r="K99" i="5" s="1"/>
  <c r="L99" i="5" s="1"/>
  <c r="H84" i="5"/>
  <c r="I84" i="5" s="1"/>
  <c r="H76" i="5"/>
  <c r="I76" i="5" s="1"/>
  <c r="H68" i="5"/>
  <c r="I68" i="5" s="1"/>
  <c r="K68" i="5" s="1"/>
  <c r="L68" i="5" s="1"/>
  <c r="H85" i="5"/>
  <c r="I85" i="5" s="1"/>
  <c r="H77" i="5"/>
  <c r="I77" i="5" s="1"/>
  <c r="H69" i="5"/>
  <c r="I69" i="5" s="1"/>
  <c r="K69" i="5" s="1"/>
  <c r="L69" i="5" s="1"/>
  <c r="H66" i="5"/>
  <c r="I66" i="5" s="1"/>
  <c r="H75" i="5"/>
  <c r="I75" i="5" s="1"/>
  <c r="H98" i="5"/>
  <c r="I98" i="5" s="1"/>
  <c r="H63" i="5"/>
  <c r="I63" i="5" s="1"/>
  <c r="H67" i="5"/>
  <c r="I67" i="5" s="1"/>
  <c r="K67" i="5" s="1"/>
  <c r="L67" i="5" s="1"/>
  <c r="N56" i="5"/>
  <c r="O56" i="5" s="1"/>
  <c r="H60" i="5"/>
  <c r="I60" i="5" s="1"/>
  <c r="H83" i="5"/>
  <c r="I83" i="5" s="1"/>
  <c r="H59" i="5"/>
  <c r="I59" i="5" s="1"/>
  <c r="AA56" i="5"/>
  <c r="H58" i="5"/>
  <c r="I58" i="5" s="1"/>
  <c r="K58" i="5" s="1"/>
  <c r="L58" i="5" s="1"/>
  <c r="H82" i="5"/>
  <c r="I82" i="5" s="1"/>
  <c r="H114" i="5"/>
  <c r="I114" i="5" s="1"/>
  <c r="K114" i="5" s="1"/>
  <c r="L114" i="5" s="1"/>
  <c r="H57" i="5"/>
  <c r="I57" i="5" s="1"/>
  <c r="K57" i="5" s="1"/>
  <c r="L57" i="5" s="1"/>
  <c r="N116" i="5"/>
  <c r="O116" i="5" s="1"/>
  <c r="AC116" i="5"/>
  <c r="AD116" i="5" s="1"/>
  <c r="AA116" i="5"/>
  <c r="G57" i="4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H25" i="4"/>
  <c r="I25" i="4" s="1"/>
  <c r="H17" i="4"/>
  <c r="I17" i="4" s="1"/>
  <c r="AC7" i="4"/>
  <c r="AD7" i="4" s="1"/>
  <c r="AA7" i="4"/>
  <c r="N7" i="4"/>
  <c r="H55" i="4"/>
  <c r="I55" i="4" s="1"/>
  <c r="H47" i="4"/>
  <c r="I47" i="4" s="1"/>
  <c r="H39" i="4"/>
  <c r="I39" i="4" s="1"/>
  <c r="H31" i="4"/>
  <c r="I31" i="4" s="1"/>
  <c r="H29" i="4"/>
  <c r="I29" i="4" s="1"/>
  <c r="H27" i="4"/>
  <c r="I27" i="4" s="1"/>
  <c r="K27" i="4" s="1"/>
  <c r="L27" i="4" s="1"/>
  <c r="H19" i="4"/>
  <c r="I19" i="4" s="1"/>
  <c r="H48" i="4"/>
  <c r="I48" i="4" s="1"/>
  <c r="H40" i="4"/>
  <c r="I40" i="4" s="1"/>
  <c r="H32" i="4"/>
  <c r="I32" i="4" s="1"/>
  <c r="H28" i="4"/>
  <c r="I28" i="4" s="1"/>
  <c r="H20" i="4"/>
  <c r="I20" i="4" s="1"/>
  <c r="H49" i="4"/>
  <c r="I49" i="4" s="1"/>
  <c r="H41" i="4"/>
  <c r="I41" i="4" s="1"/>
  <c r="K41" i="4" s="1"/>
  <c r="L41" i="4" s="1"/>
  <c r="H33" i="4"/>
  <c r="I33" i="4" s="1"/>
  <c r="H50" i="4"/>
  <c r="I50" i="4" s="1"/>
  <c r="H42" i="4"/>
  <c r="I42" i="4" s="1"/>
  <c r="H34" i="4"/>
  <c r="I34" i="4" s="1"/>
  <c r="H22" i="4"/>
  <c r="I22" i="4" s="1"/>
  <c r="H51" i="4"/>
  <c r="I51" i="4" s="1"/>
  <c r="H43" i="4"/>
  <c r="I43" i="4" s="1"/>
  <c r="H35" i="4"/>
  <c r="I35" i="4" s="1"/>
  <c r="H23" i="4"/>
  <c r="I23" i="4" s="1"/>
  <c r="H15" i="4"/>
  <c r="I15" i="4" s="1"/>
  <c r="H54" i="4"/>
  <c r="I54" i="4" s="1"/>
  <c r="H46" i="4"/>
  <c r="I46" i="4" s="1"/>
  <c r="H38" i="4"/>
  <c r="I38" i="4" s="1"/>
  <c r="H30" i="4"/>
  <c r="I30" i="4" s="1"/>
  <c r="H26" i="4"/>
  <c r="I26" i="4" s="1"/>
  <c r="H18" i="4"/>
  <c r="I18" i="4" s="1"/>
  <c r="AH10" i="4"/>
  <c r="AH11" i="4"/>
  <c r="AH16" i="4"/>
  <c r="U30" i="4"/>
  <c r="AH32" i="4"/>
  <c r="K39" i="4"/>
  <c r="L39" i="4" s="1"/>
  <c r="H44" i="4"/>
  <c r="I44" i="4" s="1"/>
  <c r="U46" i="4"/>
  <c r="AH48" i="4"/>
  <c r="K55" i="4"/>
  <c r="L55" i="4" s="1"/>
  <c r="K7" i="4"/>
  <c r="L7" i="4" s="1"/>
  <c r="AH8" i="4"/>
  <c r="H13" i="4"/>
  <c r="I13" i="4" s="1"/>
  <c r="H24" i="4"/>
  <c r="I24" i="4" s="1"/>
  <c r="AH24" i="4"/>
  <c r="AH31" i="4"/>
  <c r="H37" i="4"/>
  <c r="I37" i="4" s="1"/>
  <c r="U39" i="4"/>
  <c r="AH47" i="4"/>
  <c r="H53" i="4"/>
  <c r="I53" i="4" s="1"/>
  <c r="K54" i="4"/>
  <c r="L54" i="4" s="1"/>
  <c r="U55" i="4"/>
  <c r="AH69" i="4"/>
  <c r="AH114" i="4"/>
  <c r="K113" i="4"/>
  <c r="L113" i="4" s="1"/>
  <c r="AH106" i="4"/>
  <c r="AH98" i="4"/>
  <c r="AH90" i="4"/>
  <c r="K89" i="4"/>
  <c r="L89" i="4" s="1"/>
  <c r="AH115" i="4"/>
  <c r="AH107" i="4"/>
  <c r="AH99" i="4"/>
  <c r="AH91" i="4"/>
  <c r="K90" i="4"/>
  <c r="L90" i="4" s="1"/>
  <c r="AH116" i="4"/>
  <c r="K115" i="4"/>
  <c r="L115" i="4" s="1"/>
  <c r="AH108" i="4"/>
  <c r="AH100" i="4"/>
  <c r="AH92" i="4"/>
  <c r="K91" i="4"/>
  <c r="L91" i="4" s="1"/>
  <c r="K116" i="4"/>
  <c r="L116" i="4" s="1"/>
  <c r="AH109" i="4"/>
  <c r="AH101" i="4"/>
  <c r="AH93" i="4"/>
  <c r="AH110" i="4"/>
  <c r="AH102" i="4"/>
  <c r="AH94" i="4"/>
  <c r="AH86" i="4"/>
  <c r="AH113" i="4"/>
  <c r="AH105" i="4"/>
  <c r="AH97" i="4"/>
  <c r="AH89" i="4"/>
  <c r="AH80" i="4"/>
  <c r="K79" i="4"/>
  <c r="L79" i="4" s="1"/>
  <c r="AH72" i="4"/>
  <c r="AH64" i="4"/>
  <c r="AH112" i="4"/>
  <c r="K103" i="4"/>
  <c r="L103" i="4" s="1"/>
  <c r="AH96" i="4"/>
  <c r="AH81" i="4"/>
  <c r="K80" i="4"/>
  <c r="L80" i="4" s="1"/>
  <c r="AH73" i="4"/>
  <c r="AH65" i="4"/>
  <c r="AH82" i="4"/>
  <c r="AH74" i="4"/>
  <c r="AH66" i="4"/>
  <c r="K110" i="4"/>
  <c r="L110" i="4" s="1"/>
  <c r="AH103" i="4"/>
  <c r="AH87" i="4"/>
  <c r="AH83" i="4"/>
  <c r="AH75" i="4"/>
  <c r="K74" i="4"/>
  <c r="L74" i="4" s="1"/>
  <c r="AH67" i="4"/>
  <c r="AH111" i="4"/>
  <c r="AH95" i="4"/>
  <c r="AH79" i="4"/>
  <c r="AH71" i="4"/>
  <c r="AH63" i="4"/>
  <c r="AH88" i="4"/>
  <c r="AH58" i="4"/>
  <c r="AH50" i="4"/>
  <c r="K49" i="4"/>
  <c r="L49" i="4" s="1"/>
  <c r="AH42" i="4"/>
  <c r="AH34" i="4"/>
  <c r="AH22" i="4"/>
  <c r="K21" i="4"/>
  <c r="L21" i="4" s="1"/>
  <c r="AH14" i="4"/>
  <c r="AH13" i="4"/>
  <c r="AH85" i="4"/>
  <c r="AH59" i="4"/>
  <c r="K58" i="4"/>
  <c r="L58" i="4" s="1"/>
  <c r="AH51" i="4"/>
  <c r="K50" i="4"/>
  <c r="L50" i="4" s="1"/>
  <c r="AH43" i="4"/>
  <c r="K42" i="4"/>
  <c r="L42" i="4" s="1"/>
  <c r="AH35" i="4"/>
  <c r="K34" i="4"/>
  <c r="L34" i="4" s="1"/>
  <c r="AH23" i="4"/>
  <c r="K22" i="4"/>
  <c r="L22" i="4" s="1"/>
  <c r="AH15" i="4"/>
  <c r="K13" i="4"/>
  <c r="L13" i="4" s="1"/>
  <c r="AH84" i="4"/>
  <c r="AH60" i="4"/>
  <c r="AH52" i="4"/>
  <c r="K51" i="4"/>
  <c r="L51" i="4" s="1"/>
  <c r="AH44" i="4"/>
  <c r="K43" i="4"/>
  <c r="L43" i="4" s="1"/>
  <c r="AH36" i="4"/>
  <c r="K35" i="4"/>
  <c r="L35" i="4" s="1"/>
  <c r="AH78" i="4"/>
  <c r="AH77" i="4"/>
  <c r="K77" i="4"/>
  <c r="L77" i="4" s="1"/>
  <c r="AH61" i="4"/>
  <c r="AH53" i="4"/>
  <c r="K52" i="4"/>
  <c r="L52" i="4" s="1"/>
  <c r="AH45" i="4"/>
  <c r="K44" i="4"/>
  <c r="L44" i="4" s="1"/>
  <c r="AH37" i="4"/>
  <c r="K36" i="4"/>
  <c r="L36" i="4" s="1"/>
  <c r="AH25" i="4"/>
  <c r="K24" i="4"/>
  <c r="L24" i="4" s="1"/>
  <c r="AH17" i="4"/>
  <c r="AH76" i="4"/>
  <c r="K76" i="4"/>
  <c r="L76" i="4" s="1"/>
  <c r="AH54" i="4"/>
  <c r="K53" i="4"/>
  <c r="L53" i="4" s="1"/>
  <c r="AH46" i="4"/>
  <c r="K45" i="4"/>
  <c r="L45" i="4" s="1"/>
  <c r="AH38" i="4"/>
  <c r="K37" i="4"/>
  <c r="L37" i="4" s="1"/>
  <c r="AH30" i="4"/>
  <c r="AH26" i="4"/>
  <c r="K25" i="4"/>
  <c r="L25" i="4" s="1"/>
  <c r="AH18" i="4"/>
  <c r="AH104" i="4"/>
  <c r="AH62" i="4"/>
  <c r="AH57" i="4"/>
  <c r="AH49" i="4"/>
  <c r="K48" i="4"/>
  <c r="L48" i="4" s="1"/>
  <c r="AH41" i="4"/>
  <c r="K40" i="4"/>
  <c r="L40" i="4" s="1"/>
  <c r="AH33" i="4"/>
  <c r="K32" i="4"/>
  <c r="L32" i="4" s="1"/>
  <c r="AH21" i="4"/>
  <c r="K20" i="4"/>
  <c r="L20" i="4" s="1"/>
  <c r="AH12" i="4"/>
  <c r="H12" i="4"/>
  <c r="I12" i="4" s="1"/>
  <c r="K18" i="4"/>
  <c r="L18" i="4" s="1"/>
  <c r="AH19" i="4"/>
  <c r="U23" i="4"/>
  <c r="K31" i="4"/>
  <c r="L31" i="4" s="1"/>
  <c r="H36" i="4"/>
  <c r="I36" i="4" s="1"/>
  <c r="U38" i="4"/>
  <c r="AH40" i="4"/>
  <c r="K47" i="4"/>
  <c r="L47" i="4" s="1"/>
  <c r="H52" i="4"/>
  <c r="I52" i="4" s="1"/>
  <c r="AH70" i="4"/>
  <c r="H10" i="4"/>
  <c r="I10" i="4" s="1"/>
  <c r="K10" i="4" s="1"/>
  <c r="L10" i="4" s="1"/>
  <c r="H11" i="4"/>
  <c r="I11" i="4" s="1"/>
  <c r="U113" i="4"/>
  <c r="U105" i="4"/>
  <c r="U97" i="4"/>
  <c r="U89" i="4"/>
  <c r="U114" i="4"/>
  <c r="U106" i="4"/>
  <c r="U98" i="4"/>
  <c r="U90" i="4"/>
  <c r="U115" i="4"/>
  <c r="U107" i="4"/>
  <c r="U99" i="4"/>
  <c r="U91" i="4"/>
  <c r="U116" i="4"/>
  <c r="U108" i="4"/>
  <c r="U100" i="4"/>
  <c r="U92" i="4"/>
  <c r="U109" i="4"/>
  <c r="U101" i="4"/>
  <c r="U93" i="4"/>
  <c r="U112" i="4"/>
  <c r="U104" i="4"/>
  <c r="U96" i="4"/>
  <c r="U88" i="4"/>
  <c r="U79" i="4"/>
  <c r="U71" i="4"/>
  <c r="U63" i="4"/>
  <c r="U110" i="4"/>
  <c r="U94" i="4"/>
  <c r="U80" i="4"/>
  <c r="U72" i="4"/>
  <c r="U64" i="4"/>
  <c r="U81" i="4"/>
  <c r="U73" i="4"/>
  <c r="U65" i="4"/>
  <c r="U111" i="4"/>
  <c r="U95" i="4"/>
  <c r="U82" i="4"/>
  <c r="U74" i="4"/>
  <c r="U66" i="4"/>
  <c r="U103" i="4"/>
  <c r="U87" i="4"/>
  <c r="U78" i="4"/>
  <c r="U70" i="4"/>
  <c r="U83" i="4"/>
  <c r="U77" i="4"/>
  <c r="U57" i="4"/>
  <c r="U49" i="4"/>
  <c r="U41" i="4"/>
  <c r="U33" i="4"/>
  <c r="U21" i="4"/>
  <c r="U76" i="4"/>
  <c r="U58" i="4"/>
  <c r="U50" i="4"/>
  <c r="U42" i="4"/>
  <c r="U34" i="4"/>
  <c r="U22" i="4"/>
  <c r="U14" i="4"/>
  <c r="U13" i="4"/>
  <c r="U75" i="4"/>
  <c r="U69" i="4"/>
  <c r="U59" i="4"/>
  <c r="U51" i="4"/>
  <c r="U43" i="4"/>
  <c r="U35" i="4"/>
  <c r="U68" i="4"/>
  <c r="U60" i="4"/>
  <c r="U52" i="4"/>
  <c r="U44" i="4"/>
  <c r="U36" i="4"/>
  <c r="U24" i="4"/>
  <c r="U67" i="4"/>
  <c r="U61" i="4"/>
  <c r="U53" i="4"/>
  <c r="U45" i="4"/>
  <c r="U37" i="4"/>
  <c r="U25" i="4"/>
  <c r="U17" i="4"/>
  <c r="U84" i="4"/>
  <c r="U56" i="4"/>
  <c r="U48" i="4"/>
  <c r="U40" i="4"/>
  <c r="U32" i="4"/>
  <c r="U28" i="4"/>
  <c r="U20" i="4"/>
  <c r="AH20" i="4"/>
  <c r="AH56" i="4"/>
  <c r="K29" i="4"/>
  <c r="L29" i="4" s="1"/>
  <c r="H9" i="4"/>
  <c r="I9" i="4" s="1"/>
  <c r="K9" i="4" s="1"/>
  <c r="L9" i="4" s="1"/>
  <c r="K12" i="4"/>
  <c r="L12" i="4" s="1"/>
  <c r="U12" i="4"/>
  <c r="H14" i="4"/>
  <c r="I14" i="4" s="1"/>
  <c r="K14" i="4" s="1"/>
  <c r="L14" i="4" s="1"/>
  <c r="H16" i="4"/>
  <c r="I16" i="4" s="1"/>
  <c r="K26" i="4"/>
  <c r="L26" i="4" s="1"/>
  <c r="AH27" i="4"/>
  <c r="U29" i="4"/>
  <c r="K30" i="4"/>
  <c r="L30" i="4" s="1"/>
  <c r="U31" i="4"/>
  <c r="AH39" i="4"/>
  <c r="H45" i="4"/>
  <c r="I45" i="4" s="1"/>
  <c r="K46" i="4"/>
  <c r="L46" i="4" s="1"/>
  <c r="U47" i="4"/>
  <c r="AH55" i="4"/>
  <c r="AH68" i="4"/>
  <c r="U85" i="4"/>
  <c r="AH29" i="4"/>
  <c r="H8" i="4"/>
  <c r="I8" i="4" s="1"/>
  <c r="K11" i="4"/>
  <c r="L11" i="4" s="1"/>
  <c r="U15" i="4"/>
  <c r="K16" i="4"/>
  <c r="L16" i="4" s="1"/>
  <c r="U18" i="4"/>
  <c r="U19" i="4"/>
  <c r="H21" i="4"/>
  <c r="I21" i="4" s="1"/>
  <c r="AH28" i="4"/>
  <c r="H65" i="4"/>
  <c r="I65" i="4" s="1"/>
  <c r="K111" i="4"/>
  <c r="L111" i="4" s="1"/>
  <c r="H62" i="4"/>
  <c r="I62" i="4" s="1"/>
  <c r="K62" i="4" s="1"/>
  <c r="L62" i="4" s="1"/>
  <c r="H75" i="4"/>
  <c r="I75" i="4" s="1"/>
  <c r="H81" i="4"/>
  <c r="I81" i="4" s="1"/>
  <c r="H59" i="4"/>
  <c r="I59" i="4" s="1"/>
  <c r="K59" i="4" s="1"/>
  <c r="L59" i="4" s="1"/>
  <c r="H58" i="4"/>
  <c r="I58" i="4" s="1"/>
  <c r="H111" i="4"/>
  <c r="I111" i="4" s="1"/>
  <c r="H103" i="4"/>
  <c r="I103" i="4" s="1"/>
  <c r="H95" i="4"/>
  <c r="I95" i="4" s="1"/>
  <c r="K95" i="4" s="1"/>
  <c r="L95" i="4" s="1"/>
  <c r="H87" i="4"/>
  <c r="I87" i="4" s="1"/>
  <c r="H112" i="4"/>
  <c r="I112" i="4" s="1"/>
  <c r="K112" i="4" s="1"/>
  <c r="L112" i="4" s="1"/>
  <c r="H104" i="4"/>
  <c r="I104" i="4" s="1"/>
  <c r="K104" i="4" s="1"/>
  <c r="L104" i="4" s="1"/>
  <c r="H96" i="4"/>
  <c r="I96" i="4" s="1"/>
  <c r="H88" i="4"/>
  <c r="I88" i="4" s="1"/>
  <c r="H113" i="4"/>
  <c r="I113" i="4" s="1"/>
  <c r="H105" i="4"/>
  <c r="I105" i="4" s="1"/>
  <c r="H97" i="4"/>
  <c r="I97" i="4" s="1"/>
  <c r="K97" i="4" s="1"/>
  <c r="L97" i="4" s="1"/>
  <c r="H89" i="4"/>
  <c r="I89" i="4" s="1"/>
  <c r="H114" i="4"/>
  <c r="I114" i="4" s="1"/>
  <c r="H106" i="4"/>
  <c r="I106" i="4" s="1"/>
  <c r="K106" i="4" s="1"/>
  <c r="L106" i="4" s="1"/>
  <c r="H98" i="4"/>
  <c r="I98" i="4" s="1"/>
  <c r="K98" i="4" s="1"/>
  <c r="L98" i="4" s="1"/>
  <c r="H90" i="4"/>
  <c r="I90" i="4" s="1"/>
  <c r="H115" i="4"/>
  <c r="I115" i="4" s="1"/>
  <c r="H107" i="4"/>
  <c r="I107" i="4" s="1"/>
  <c r="H99" i="4"/>
  <c r="I99" i="4" s="1"/>
  <c r="H91" i="4"/>
  <c r="I91" i="4" s="1"/>
  <c r="H110" i="4"/>
  <c r="I110" i="4" s="1"/>
  <c r="H102" i="4"/>
  <c r="I102" i="4" s="1"/>
  <c r="H94" i="4"/>
  <c r="I94" i="4" s="1"/>
  <c r="K94" i="4" s="1"/>
  <c r="L94" i="4" s="1"/>
  <c r="H86" i="4"/>
  <c r="I86" i="4" s="1"/>
  <c r="H85" i="4"/>
  <c r="I85" i="4" s="1"/>
  <c r="K85" i="4" s="1"/>
  <c r="L85" i="4" s="1"/>
  <c r="H77" i="4"/>
  <c r="I77" i="4" s="1"/>
  <c r="H69" i="4"/>
  <c r="I69" i="4" s="1"/>
  <c r="H108" i="4"/>
  <c r="I108" i="4" s="1"/>
  <c r="H92" i="4"/>
  <c r="I92" i="4" s="1"/>
  <c r="H78" i="4"/>
  <c r="I78" i="4" s="1"/>
  <c r="K78" i="4" s="1"/>
  <c r="L78" i="4" s="1"/>
  <c r="H70" i="4"/>
  <c r="I70" i="4" s="1"/>
  <c r="K70" i="4" s="1"/>
  <c r="L70" i="4" s="1"/>
  <c r="H79" i="4"/>
  <c r="I79" i="4" s="1"/>
  <c r="H71" i="4"/>
  <c r="I71" i="4" s="1"/>
  <c r="K71" i="4" s="1"/>
  <c r="L71" i="4" s="1"/>
  <c r="H63" i="4"/>
  <c r="I63" i="4" s="1"/>
  <c r="K63" i="4" s="1"/>
  <c r="L63" i="4" s="1"/>
  <c r="H109" i="4"/>
  <c r="I109" i="4" s="1"/>
  <c r="K109" i="4" s="1"/>
  <c r="L109" i="4" s="1"/>
  <c r="H93" i="4"/>
  <c r="I93" i="4" s="1"/>
  <c r="H80" i="4"/>
  <c r="I80" i="4" s="1"/>
  <c r="H72" i="4"/>
  <c r="I72" i="4" s="1"/>
  <c r="H64" i="4"/>
  <c r="I64" i="4" s="1"/>
  <c r="H101" i="4"/>
  <c r="I101" i="4" s="1"/>
  <c r="H84" i="4"/>
  <c r="I84" i="4" s="1"/>
  <c r="H76" i="4"/>
  <c r="I76" i="4" s="1"/>
  <c r="H68" i="4"/>
  <c r="I68" i="4" s="1"/>
  <c r="H67" i="4"/>
  <c r="I67" i="4" s="1"/>
  <c r="K67" i="4" s="1"/>
  <c r="L67" i="4" s="1"/>
  <c r="H73" i="4"/>
  <c r="I73" i="4" s="1"/>
  <c r="N116" i="4"/>
  <c r="O116" i="4" s="1"/>
  <c r="AA116" i="4"/>
  <c r="AC116" i="4"/>
  <c r="AD116" i="4" s="1"/>
  <c r="I56" i="4"/>
  <c r="K56" i="4" s="1"/>
  <c r="L56" i="4" s="1"/>
  <c r="H74" i="4"/>
  <c r="I74" i="4" s="1"/>
  <c r="N72" i="6" l="1"/>
  <c r="O72" i="6" s="1"/>
  <c r="AA72" i="6"/>
  <c r="AC72" i="6"/>
  <c r="AD72" i="6" s="1"/>
  <c r="AA75" i="6"/>
  <c r="N75" i="6"/>
  <c r="O75" i="6" s="1"/>
  <c r="AC75" i="6"/>
  <c r="AD75" i="6" s="1"/>
  <c r="AC68" i="6"/>
  <c r="AD68" i="6" s="1"/>
  <c r="AA68" i="6"/>
  <c r="N68" i="6"/>
  <c r="O68" i="6" s="1"/>
  <c r="K68" i="6"/>
  <c r="L68" i="6" s="1"/>
  <c r="AC70" i="6"/>
  <c r="AD70" i="6" s="1"/>
  <c r="AA70" i="6"/>
  <c r="N70" i="6"/>
  <c r="O70" i="6" s="1"/>
  <c r="AC94" i="6"/>
  <c r="AD94" i="6" s="1"/>
  <c r="N94" i="6"/>
  <c r="O94" i="6" s="1"/>
  <c r="AA94" i="6"/>
  <c r="AC108" i="6"/>
  <c r="AD108" i="6" s="1"/>
  <c r="AA108" i="6"/>
  <c r="N108" i="6"/>
  <c r="O108" i="6" s="1"/>
  <c r="AC113" i="6"/>
  <c r="AD113" i="6" s="1"/>
  <c r="N113" i="6"/>
  <c r="O113" i="6" s="1"/>
  <c r="AA113" i="6"/>
  <c r="AA14" i="6"/>
  <c r="N14" i="6"/>
  <c r="AC14" i="6"/>
  <c r="AD14" i="6" s="1"/>
  <c r="K14" i="6"/>
  <c r="L14" i="6" s="1"/>
  <c r="N45" i="6"/>
  <c r="O45" i="6" s="1"/>
  <c r="AA45" i="6"/>
  <c r="AC45" i="6"/>
  <c r="AD45" i="6" s="1"/>
  <c r="N19" i="6"/>
  <c r="AC19" i="6"/>
  <c r="AD19" i="6" s="1"/>
  <c r="AA19" i="6"/>
  <c r="AA36" i="6"/>
  <c r="N36" i="6"/>
  <c r="AC36" i="6"/>
  <c r="AD36" i="6" s="1"/>
  <c r="AC34" i="6"/>
  <c r="AD34" i="6" s="1"/>
  <c r="AA34" i="6"/>
  <c r="N34" i="6"/>
  <c r="K34" i="6"/>
  <c r="L34" i="6" s="1"/>
  <c r="AC48" i="6"/>
  <c r="AD48" i="6" s="1"/>
  <c r="AA48" i="6"/>
  <c r="N48" i="6"/>
  <c r="O48" i="6" s="1"/>
  <c r="N80" i="6"/>
  <c r="O80" i="6" s="1"/>
  <c r="AA80" i="6"/>
  <c r="AC80" i="6"/>
  <c r="AD80" i="6" s="1"/>
  <c r="N81" i="6"/>
  <c r="O81" i="6" s="1"/>
  <c r="AC81" i="6"/>
  <c r="AD81" i="6" s="1"/>
  <c r="AA81" i="6"/>
  <c r="AC76" i="6"/>
  <c r="AD76" i="6" s="1"/>
  <c r="AA76" i="6"/>
  <c r="N76" i="6"/>
  <c r="O76" i="6" s="1"/>
  <c r="AC78" i="6"/>
  <c r="AD78" i="6" s="1"/>
  <c r="AA78" i="6"/>
  <c r="N78" i="6"/>
  <c r="O78" i="6" s="1"/>
  <c r="AC102" i="6"/>
  <c r="AD102" i="6" s="1"/>
  <c r="N102" i="6"/>
  <c r="O102" i="6" s="1"/>
  <c r="AA102" i="6"/>
  <c r="AA90" i="6"/>
  <c r="N90" i="6"/>
  <c r="O90" i="6" s="1"/>
  <c r="AC90" i="6"/>
  <c r="AD90" i="6" s="1"/>
  <c r="AA87" i="6"/>
  <c r="AC87" i="6"/>
  <c r="AD87" i="6" s="1"/>
  <c r="N87" i="6"/>
  <c r="O87" i="6" s="1"/>
  <c r="K81" i="6"/>
  <c r="L81" i="6" s="1"/>
  <c r="K108" i="6"/>
  <c r="L108" i="6" s="1"/>
  <c r="N20" i="6"/>
  <c r="AA20" i="6"/>
  <c r="AC20" i="6"/>
  <c r="AD20" i="6" s="1"/>
  <c r="N46" i="6"/>
  <c r="O46" i="6" s="1"/>
  <c r="AC46" i="6"/>
  <c r="AD46" i="6" s="1"/>
  <c r="AA46" i="6"/>
  <c r="AA27" i="6"/>
  <c r="N27" i="6"/>
  <c r="AC27" i="6"/>
  <c r="AD27" i="6" s="1"/>
  <c r="N44" i="6"/>
  <c r="O44" i="6" s="1"/>
  <c r="AC44" i="6"/>
  <c r="AD44" i="6" s="1"/>
  <c r="AA44" i="6"/>
  <c r="AC42" i="6"/>
  <c r="AD42" i="6" s="1"/>
  <c r="AA42" i="6"/>
  <c r="N42" i="6"/>
  <c r="O42" i="6" s="1"/>
  <c r="N38" i="6"/>
  <c r="AC38" i="6"/>
  <c r="AD38" i="6" s="1"/>
  <c r="AA38" i="6"/>
  <c r="AA83" i="6"/>
  <c r="N83" i="6"/>
  <c r="O83" i="6" s="1"/>
  <c r="AC83" i="6"/>
  <c r="AD83" i="6" s="1"/>
  <c r="AA98" i="6"/>
  <c r="N98" i="6"/>
  <c r="O98" i="6" s="1"/>
  <c r="AC98" i="6"/>
  <c r="AD98" i="6" s="1"/>
  <c r="N10" i="6"/>
  <c r="K10" i="6"/>
  <c r="L10" i="6" s="1"/>
  <c r="AC10" i="6"/>
  <c r="AD10" i="6" s="1"/>
  <c r="AA10" i="6"/>
  <c r="AC59" i="6"/>
  <c r="AD59" i="6" s="1"/>
  <c r="N59" i="6"/>
  <c r="O59" i="6" s="1"/>
  <c r="AA59" i="6"/>
  <c r="AA103" i="6"/>
  <c r="AC103" i="6"/>
  <c r="AD103" i="6" s="1"/>
  <c r="N103" i="6"/>
  <c r="O103" i="6" s="1"/>
  <c r="AC21" i="6"/>
  <c r="AD21" i="6" s="1"/>
  <c r="AA21" i="6"/>
  <c r="N21" i="6"/>
  <c r="K19" i="6"/>
  <c r="L19" i="6" s="1"/>
  <c r="AC60" i="6"/>
  <c r="AD60" i="6" s="1"/>
  <c r="AA60" i="6"/>
  <c r="N60" i="6"/>
  <c r="O60" i="6" s="1"/>
  <c r="AC104" i="6"/>
  <c r="AD104" i="6" s="1"/>
  <c r="AA104" i="6"/>
  <c r="N104" i="6"/>
  <c r="O104" i="6" s="1"/>
  <c r="N71" i="6"/>
  <c r="O71" i="6" s="1"/>
  <c r="AC71" i="6"/>
  <c r="AD71" i="6" s="1"/>
  <c r="AA71" i="6"/>
  <c r="AC69" i="6"/>
  <c r="AD69" i="6" s="1"/>
  <c r="AA69" i="6"/>
  <c r="N69" i="6"/>
  <c r="O69" i="6" s="1"/>
  <c r="AA101" i="6"/>
  <c r="N101" i="6"/>
  <c r="O101" i="6" s="1"/>
  <c r="AC101" i="6"/>
  <c r="AD101" i="6" s="1"/>
  <c r="AA114" i="6"/>
  <c r="N114" i="6"/>
  <c r="O114" i="6" s="1"/>
  <c r="AC114" i="6"/>
  <c r="AD114" i="6" s="1"/>
  <c r="K114" i="6"/>
  <c r="L114" i="6" s="1"/>
  <c r="AA111" i="6"/>
  <c r="N111" i="6"/>
  <c r="O111" i="6" s="1"/>
  <c r="AC111" i="6"/>
  <c r="AD111" i="6" s="1"/>
  <c r="K21" i="6"/>
  <c r="L21" i="6" s="1"/>
  <c r="K83" i="6"/>
  <c r="L83" i="6" s="1"/>
  <c r="K59" i="6"/>
  <c r="L59" i="6" s="1"/>
  <c r="K70" i="6"/>
  <c r="L70" i="6" s="1"/>
  <c r="K101" i="6"/>
  <c r="L101" i="6" s="1"/>
  <c r="K87" i="6"/>
  <c r="L87" i="6" s="1"/>
  <c r="N12" i="6"/>
  <c r="AC12" i="6"/>
  <c r="AD12" i="6" s="1"/>
  <c r="AA12" i="6"/>
  <c r="AC40" i="6"/>
  <c r="AD40" i="6" s="1"/>
  <c r="AA40" i="6"/>
  <c r="N40" i="6"/>
  <c r="AA39" i="6"/>
  <c r="N39" i="6"/>
  <c r="AC39" i="6"/>
  <c r="AD39" i="6" s="1"/>
  <c r="AC35" i="6"/>
  <c r="AD35" i="6" s="1"/>
  <c r="N35" i="6"/>
  <c r="AA35" i="6"/>
  <c r="AC41" i="6"/>
  <c r="AD41" i="6" s="1"/>
  <c r="AA41" i="6"/>
  <c r="N41" i="6"/>
  <c r="AC15" i="6"/>
  <c r="AD15" i="6" s="1"/>
  <c r="AA15" i="6"/>
  <c r="N15" i="6"/>
  <c r="AC110" i="6"/>
  <c r="AD110" i="6" s="1"/>
  <c r="N110" i="6"/>
  <c r="O110" i="6" s="1"/>
  <c r="AA110" i="6"/>
  <c r="AA29" i="6"/>
  <c r="N29" i="6"/>
  <c r="AC29" i="6"/>
  <c r="AD29" i="6" s="1"/>
  <c r="AC112" i="6"/>
  <c r="AD112" i="6" s="1"/>
  <c r="AA112" i="6"/>
  <c r="N112" i="6"/>
  <c r="O112" i="6" s="1"/>
  <c r="AC23" i="6"/>
  <c r="AD23" i="6" s="1"/>
  <c r="N23" i="6"/>
  <c r="AA23" i="6"/>
  <c r="N65" i="6"/>
  <c r="O65" i="6" s="1"/>
  <c r="AC65" i="6"/>
  <c r="AD65" i="6" s="1"/>
  <c r="AA65" i="6"/>
  <c r="N115" i="6"/>
  <c r="O115" i="6" s="1"/>
  <c r="AC115" i="6"/>
  <c r="AD115" i="6" s="1"/>
  <c r="AA115" i="6"/>
  <c r="N79" i="6"/>
  <c r="O79" i="6" s="1"/>
  <c r="AC79" i="6"/>
  <c r="AD79" i="6" s="1"/>
  <c r="AA79" i="6"/>
  <c r="AC77" i="6"/>
  <c r="AD77" i="6" s="1"/>
  <c r="AA77" i="6"/>
  <c r="N77" i="6"/>
  <c r="O77" i="6" s="1"/>
  <c r="AA109" i="6"/>
  <c r="N109" i="6"/>
  <c r="O109" i="6" s="1"/>
  <c r="AC109" i="6"/>
  <c r="AD109" i="6" s="1"/>
  <c r="AC89" i="6"/>
  <c r="AD89" i="6" s="1"/>
  <c r="N89" i="6"/>
  <c r="O89" i="6" s="1"/>
  <c r="AA89" i="6"/>
  <c r="K36" i="6"/>
  <c r="L36" i="6" s="1"/>
  <c r="K71" i="6"/>
  <c r="L71" i="6" s="1"/>
  <c r="K111" i="6"/>
  <c r="L111" i="6" s="1"/>
  <c r="K102" i="6"/>
  <c r="L102" i="6" s="1"/>
  <c r="N37" i="6"/>
  <c r="AA37" i="6"/>
  <c r="AC37" i="6"/>
  <c r="AD37" i="6" s="1"/>
  <c r="AA17" i="6"/>
  <c r="AC17" i="6"/>
  <c r="AD17" i="6" s="1"/>
  <c r="N17" i="6"/>
  <c r="AC16" i="6"/>
  <c r="AD16" i="6" s="1"/>
  <c r="AA16" i="6"/>
  <c r="N16" i="6"/>
  <c r="AA47" i="6"/>
  <c r="N47" i="6"/>
  <c r="O47" i="6" s="1"/>
  <c r="AC47" i="6"/>
  <c r="AD47" i="6" s="1"/>
  <c r="K47" i="6"/>
  <c r="L47" i="6" s="1"/>
  <c r="AC43" i="6"/>
  <c r="AD43" i="6" s="1"/>
  <c r="N43" i="6"/>
  <c r="O43" i="6" s="1"/>
  <c r="AA43" i="6"/>
  <c r="AC49" i="6"/>
  <c r="AD49" i="6" s="1"/>
  <c r="AA49" i="6"/>
  <c r="N49" i="6"/>
  <c r="O49" i="6" s="1"/>
  <c r="N8" i="6"/>
  <c r="K8" i="6"/>
  <c r="L8" i="6" s="1"/>
  <c r="AC8" i="6"/>
  <c r="AD8" i="6" s="1"/>
  <c r="AA8" i="6"/>
  <c r="AC88" i="6"/>
  <c r="AD88" i="6" s="1"/>
  <c r="AA88" i="6"/>
  <c r="N88" i="6"/>
  <c r="O88" i="6" s="1"/>
  <c r="AA95" i="6"/>
  <c r="N95" i="6"/>
  <c r="O95" i="6" s="1"/>
  <c r="AC95" i="6"/>
  <c r="AD95" i="6" s="1"/>
  <c r="AC50" i="6"/>
  <c r="AD50" i="6" s="1"/>
  <c r="AA50" i="6"/>
  <c r="N50" i="6"/>
  <c r="O50" i="6" s="1"/>
  <c r="N99" i="6"/>
  <c r="O99" i="6" s="1"/>
  <c r="AC99" i="6"/>
  <c r="AD99" i="6" s="1"/>
  <c r="AA99" i="6"/>
  <c r="AA93" i="6"/>
  <c r="N93" i="6"/>
  <c r="O93" i="6" s="1"/>
  <c r="AC93" i="6"/>
  <c r="AD93" i="6" s="1"/>
  <c r="AC33" i="6"/>
  <c r="AD33" i="6" s="1"/>
  <c r="AA33" i="6"/>
  <c r="N33" i="6"/>
  <c r="AC56" i="6"/>
  <c r="AD56" i="6" s="1"/>
  <c r="AA56" i="6"/>
  <c r="N56" i="6"/>
  <c r="O56" i="6" s="1"/>
  <c r="K56" i="6"/>
  <c r="L56" i="6" s="1"/>
  <c r="AA67" i="6"/>
  <c r="N67" i="6"/>
  <c r="O67" i="6" s="1"/>
  <c r="AC67" i="6"/>
  <c r="AD67" i="6" s="1"/>
  <c r="AC58" i="6"/>
  <c r="AD58" i="6" s="1"/>
  <c r="AA58" i="6"/>
  <c r="N58" i="6"/>
  <c r="O58" i="6" s="1"/>
  <c r="N91" i="6"/>
  <c r="O91" i="6" s="1"/>
  <c r="AC91" i="6"/>
  <c r="AD91" i="6" s="1"/>
  <c r="AA91" i="6"/>
  <c r="AC85" i="6"/>
  <c r="AD85" i="6" s="1"/>
  <c r="AA85" i="6"/>
  <c r="N85" i="6"/>
  <c r="O85" i="6" s="1"/>
  <c r="AC92" i="6"/>
  <c r="AD92" i="6" s="1"/>
  <c r="AA92" i="6"/>
  <c r="N92" i="6"/>
  <c r="O92" i="6" s="1"/>
  <c r="AC97" i="6"/>
  <c r="AD97" i="6" s="1"/>
  <c r="N97" i="6"/>
  <c r="O97" i="6" s="1"/>
  <c r="AA97" i="6"/>
  <c r="K48" i="6"/>
  <c r="L48" i="6" s="1"/>
  <c r="K60" i="6"/>
  <c r="L60" i="6" s="1"/>
  <c r="K104" i="6"/>
  <c r="L104" i="6" s="1"/>
  <c r="K91" i="6"/>
  <c r="L91" i="6" s="1"/>
  <c r="K7" i="6"/>
  <c r="L7" i="6" s="1"/>
  <c r="AC7" i="6"/>
  <c r="AD7" i="6" s="1"/>
  <c r="AA7" i="6"/>
  <c r="N7" i="6"/>
  <c r="AC18" i="6"/>
  <c r="AD18" i="6" s="1"/>
  <c r="N18" i="6"/>
  <c r="AA18" i="6"/>
  <c r="N53" i="6"/>
  <c r="O53" i="6" s="1"/>
  <c r="AA53" i="6"/>
  <c r="AC53" i="6"/>
  <c r="AD53" i="6" s="1"/>
  <c r="AA55" i="6"/>
  <c r="N55" i="6"/>
  <c r="O55" i="6" s="1"/>
  <c r="AC55" i="6"/>
  <c r="AD55" i="6" s="1"/>
  <c r="AC51" i="6"/>
  <c r="AD51" i="6" s="1"/>
  <c r="N51" i="6"/>
  <c r="O51" i="6" s="1"/>
  <c r="AA51" i="6"/>
  <c r="H82" i="6"/>
  <c r="I82" i="6" s="1"/>
  <c r="N11" i="6"/>
  <c r="AC11" i="6"/>
  <c r="AD11" i="6" s="1"/>
  <c r="AA11" i="6"/>
  <c r="AC84" i="6"/>
  <c r="AD84" i="6" s="1"/>
  <c r="AA84" i="6"/>
  <c r="N84" i="6"/>
  <c r="O84" i="6" s="1"/>
  <c r="AC96" i="6"/>
  <c r="AD96" i="6" s="1"/>
  <c r="AA96" i="6"/>
  <c r="N96" i="6"/>
  <c r="O96" i="6" s="1"/>
  <c r="AA62" i="6"/>
  <c r="N62" i="6"/>
  <c r="O62" i="6" s="1"/>
  <c r="AC62" i="6"/>
  <c r="AD62" i="6" s="1"/>
  <c r="AC28" i="6"/>
  <c r="AD28" i="6" s="1"/>
  <c r="AA28" i="6"/>
  <c r="N28" i="6"/>
  <c r="N25" i="6"/>
  <c r="AA25" i="6"/>
  <c r="AC25" i="6"/>
  <c r="AD25" i="6" s="1"/>
  <c r="N52" i="6"/>
  <c r="O52" i="6" s="1"/>
  <c r="AC52" i="6"/>
  <c r="AD52" i="6" s="1"/>
  <c r="AA52" i="6"/>
  <c r="N66" i="6"/>
  <c r="O66" i="6" s="1"/>
  <c r="AA66" i="6"/>
  <c r="AC66" i="6"/>
  <c r="AD66" i="6" s="1"/>
  <c r="K66" i="6"/>
  <c r="L66" i="6" s="1"/>
  <c r="N63" i="6"/>
  <c r="O63" i="6" s="1"/>
  <c r="AC63" i="6"/>
  <c r="AD63" i="6" s="1"/>
  <c r="AA63" i="6"/>
  <c r="AA106" i="6"/>
  <c r="N106" i="6"/>
  <c r="O106" i="6" s="1"/>
  <c r="AC106" i="6"/>
  <c r="AD106" i="6" s="1"/>
  <c r="N61" i="6"/>
  <c r="O61" i="6" s="1"/>
  <c r="AA61" i="6"/>
  <c r="AC61" i="6"/>
  <c r="AD61" i="6" s="1"/>
  <c r="K62" i="6"/>
  <c r="L62" i="6" s="1"/>
  <c r="K52" i="6"/>
  <c r="L52" i="6" s="1"/>
  <c r="K113" i="6"/>
  <c r="L113" i="6" s="1"/>
  <c r="N30" i="6"/>
  <c r="AC30" i="6"/>
  <c r="AD30" i="6" s="1"/>
  <c r="AA30" i="6"/>
  <c r="N26" i="6"/>
  <c r="AC26" i="6"/>
  <c r="AD26" i="6" s="1"/>
  <c r="AA26" i="6"/>
  <c r="AA31" i="6"/>
  <c r="N31" i="6"/>
  <c r="AC31" i="6"/>
  <c r="AD31" i="6" s="1"/>
  <c r="K50" i="6"/>
  <c r="L50" i="6" s="1"/>
  <c r="N64" i="6"/>
  <c r="O64" i="6" s="1"/>
  <c r="AA64" i="6"/>
  <c r="AC64" i="6"/>
  <c r="AD64" i="6" s="1"/>
  <c r="N73" i="6"/>
  <c r="O73" i="6" s="1"/>
  <c r="AC73" i="6"/>
  <c r="AD73" i="6" s="1"/>
  <c r="AA73" i="6"/>
  <c r="AC57" i="6"/>
  <c r="AD57" i="6" s="1"/>
  <c r="AA57" i="6"/>
  <c r="N57" i="6"/>
  <c r="O57" i="6" s="1"/>
  <c r="N107" i="6"/>
  <c r="O107" i="6" s="1"/>
  <c r="AC107" i="6"/>
  <c r="AD107" i="6" s="1"/>
  <c r="AA107" i="6"/>
  <c r="AC86" i="6"/>
  <c r="AD86" i="6" s="1"/>
  <c r="N86" i="6"/>
  <c r="O86" i="6" s="1"/>
  <c r="AA86" i="6"/>
  <c r="AC100" i="6"/>
  <c r="AD100" i="6" s="1"/>
  <c r="AA100" i="6"/>
  <c r="N100" i="6"/>
  <c r="O100" i="6" s="1"/>
  <c r="AC105" i="6"/>
  <c r="AD105" i="6" s="1"/>
  <c r="N105" i="6"/>
  <c r="O105" i="6" s="1"/>
  <c r="AA105" i="6"/>
  <c r="K23" i="6"/>
  <c r="L23" i="6" s="1"/>
  <c r="K30" i="6"/>
  <c r="L30" i="6" s="1"/>
  <c r="K78" i="6"/>
  <c r="L78" i="6" s="1"/>
  <c r="K72" i="6"/>
  <c r="L72" i="6" s="1"/>
  <c r="K95" i="6"/>
  <c r="L95" i="6" s="1"/>
  <c r="K86" i="6"/>
  <c r="L86" i="6" s="1"/>
  <c r="K115" i="6"/>
  <c r="L115" i="6" s="1"/>
  <c r="AA13" i="6"/>
  <c r="N13" i="6"/>
  <c r="AC13" i="6"/>
  <c r="AD13" i="6" s="1"/>
  <c r="K13" i="6"/>
  <c r="L13" i="6" s="1"/>
  <c r="AC32" i="6"/>
  <c r="AD32" i="6" s="1"/>
  <c r="AA32" i="6"/>
  <c r="N32" i="6"/>
  <c r="N54" i="6"/>
  <c r="O54" i="6" s="1"/>
  <c r="AC54" i="6"/>
  <c r="AD54" i="6" s="1"/>
  <c r="AA54" i="6"/>
  <c r="N24" i="6"/>
  <c r="AA24" i="6"/>
  <c r="AC24" i="6"/>
  <c r="AD24" i="6" s="1"/>
  <c r="AC22" i="6"/>
  <c r="AD22" i="6" s="1"/>
  <c r="AA22" i="6"/>
  <c r="N22" i="6"/>
  <c r="N9" i="6"/>
  <c r="K9" i="6"/>
  <c r="L9" i="6" s="1"/>
  <c r="AA9" i="6"/>
  <c r="AC9" i="6"/>
  <c r="AD9" i="6" s="1"/>
  <c r="N74" i="6"/>
  <c r="O74" i="6" s="1"/>
  <c r="AA74" i="6"/>
  <c r="AC74" i="6"/>
  <c r="AD74" i="6" s="1"/>
  <c r="AA84" i="5"/>
  <c r="N84" i="5"/>
  <c r="O84" i="5" s="1"/>
  <c r="AC84" i="5"/>
  <c r="AD84" i="5" s="1"/>
  <c r="AC14" i="5"/>
  <c r="AD14" i="5" s="1"/>
  <c r="AA14" i="5"/>
  <c r="N14" i="5"/>
  <c r="AC59" i="5"/>
  <c r="AD59" i="5" s="1"/>
  <c r="N59" i="5"/>
  <c r="O59" i="5" s="1"/>
  <c r="AA59" i="5"/>
  <c r="N107" i="5"/>
  <c r="O107" i="5" s="1"/>
  <c r="AC107" i="5"/>
  <c r="AD107" i="5" s="1"/>
  <c r="AA107" i="5"/>
  <c r="N46" i="5"/>
  <c r="O46" i="5" s="1"/>
  <c r="AA46" i="5"/>
  <c r="AC46" i="5"/>
  <c r="AD46" i="5" s="1"/>
  <c r="K107" i="5"/>
  <c r="L107" i="5" s="1"/>
  <c r="AA55" i="5"/>
  <c r="N55" i="5"/>
  <c r="O55" i="5" s="1"/>
  <c r="AC55" i="5"/>
  <c r="AD55" i="5" s="1"/>
  <c r="N82" i="5"/>
  <c r="O82" i="5" s="1"/>
  <c r="AA82" i="5"/>
  <c r="AC82" i="5"/>
  <c r="AD82" i="5" s="1"/>
  <c r="AC63" i="5"/>
  <c r="AD63" i="5" s="1"/>
  <c r="AA63" i="5"/>
  <c r="N63" i="5"/>
  <c r="O63" i="5" s="1"/>
  <c r="AA76" i="5"/>
  <c r="N76" i="5"/>
  <c r="O76" i="5" s="1"/>
  <c r="AC76" i="5"/>
  <c r="AD76" i="5" s="1"/>
  <c r="AC72" i="5"/>
  <c r="AD72" i="5" s="1"/>
  <c r="N72" i="5"/>
  <c r="O72" i="5" s="1"/>
  <c r="AA72" i="5"/>
  <c r="AA90" i="5"/>
  <c r="N90" i="5"/>
  <c r="O90" i="5" s="1"/>
  <c r="AC90" i="5"/>
  <c r="AD90" i="5" s="1"/>
  <c r="AA109" i="5"/>
  <c r="N109" i="5"/>
  <c r="O109" i="5" s="1"/>
  <c r="AC109" i="5"/>
  <c r="AD109" i="5" s="1"/>
  <c r="AC88" i="5"/>
  <c r="AD88" i="5" s="1"/>
  <c r="N88" i="5"/>
  <c r="O88" i="5" s="1"/>
  <c r="AA88" i="5"/>
  <c r="N45" i="5"/>
  <c r="O45" i="5" s="1"/>
  <c r="AA45" i="5"/>
  <c r="AC45" i="5"/>
  <c r="AD45" i="5" s="1"/>
  <c r="K109" i="5"/>
  <c r="L109" i="5" s="1"/>
  <c r="N40" i="5"/>
  <c r="O40" i="5" s="1"/>
  <c r="AA40" i="5"/>
  <c r="AC40" i="5"/>
  <c r="AD40" i="5" s="1"/>
  <c r="N17" i="5"/>
  <c r="AC17" i="5"/>
  <c r="AD17" i="5" s="1"/>
  <c r="AA17" i="5"/>
  <c r="N39" i="5"/>
  <c r="AC39" i="5"/>
  <c r="AD39" i="5" s="1"/>
  <c r="AA39" i="5"/>
  <c r="AC24" i="5"/>
  <c r="AD24" i="5" s="1"/>
  <c r="AA24" i="5"/>
  <c r="N24" i="5"/>
  <c r="AC42" i="5"/>
  <c r="AD42" i="5" s="1"/>
  <c r="AA42" i="5"/>
  <c r="N42" i="5"/>
  <c r="O42" i="5" s="1"/>
  <c r="AA98" i="5"/>
  <c r="N98" i="5"/>
  <c r="O98" i="5" s="1"/>
  <c r="AC98" i="5"/>
  <c r="AD98" i="5" s="1"/>
  <c r="N21" i="5"/>
  <c r="AC21" i="5"/>
  <c r="AD21" i="5" s="1"/>
  <c r="AA21" i="5"/>
  <c r="N28" i="5"/>
  <c r="AA28" i="5"/>
  <c r="AC28" i="5"/>
  <c r="AD28" i="5" s="1"/>
  <c r="AC23" i="5"/>
  <c r="AD23" i="5" s="1"/>
  <c r="AA23" i="5"/>
  <c r="N23" i="5"/>
  <c r="AA47" i="5"/>
  <c r="N47" i="5"/>
  <c r="O47" i="5" s="1"/>
  <c r="AC47" i="5"/>
  <c r="AD47" i="5" s="1"/>
  <c r="AC36" i="5"/>
  <c r="AD36" i="5" s="1"/>
  <c r="AA36" i="5"/>
  <c r="N36" i="5"/>
  <c r="AC50" i="5"/>
  <c r="AD50" i="5" s="1"/>
  <c r="AA50" i="5"/>
  <c r="N50" i="5"/>
  <c r="O50" i="5" s="1"/>
  <c r="AC11" i="5"/>
  <c r="AD11" i="5" s="1"/>
  <c r="AA11" i="5"/>
  <c r="K11" i="5"/>
  <c r="L11" i="5" s="1"/>
  <c r="N11" i="5"/>
  <c r="N75" i="5"/>
  <c r="O75" i="5" s="1"/>
  <c r="AC75" i="5"/>
  <c r="AD75" i="5" s="1"/>
  <c r="AA75" i="5"/>
  <c r="N99" i="5"/>
  <c r="O99" i="5" s="1"/>
  <c r="AC99" i="5"/>
  <c r="AD99" i="5" s="1"/>
  <c r="AA99" i="5"/>
  <c r="N91" i="5"/>
  <c r="O91" i="5" s="1"/>
  <c r="AC91" i="5"/>
  <c r="AD91" i="5" s="1"/>
  <c r="AA91" i="5"/>
  <c r="AC86" i="5"/>
  <c r="AD86" i="5" s="1"/>
  <c r="AA86" i="5"/>
  <c r="N86" i="5"/>
  <c r="O86" i="5" s="1"/>
  <c r="N100" i="5"/>
  <c r="O100" i="5" s="1"/>
  <c r="AC100" i="5"/>
  <c r="AD100" i="5" s="1"/>
  <c r="AA100" i="5"/>
  <c r="AC104" i="5"/>
  <c r="AD104" i="5" s="1"/>
  <c r="N104" i="5"/>
  <c r="O104" i="5" s="1"/>
  <c r="AA104" i="5"/>
  <c r="N13" i="5"/>
  <c r="AC13" i="5"/>
  <c r="AD13" i="5" s="1"/>
  <c r="AA13" i="5"/>
  <c r="K46" i="5"/>
  <c r="L46" i="5" s="1"/>
  <c r="K84" i="5"/>
  <c r="L84" i="5" s="1"/>
  <c r="K88" i="5"/>
  <c r="L88" i="5" s="1"/>
  <c r="K23" i="5"/>
  <c r="L23" i="5" s="1"/>
  <c r="AC35" i="5"/>
  <c r="AD35" i="5" s="1"/>
  <c r="AA35" i="5"/>
  <c r="N35" i="5"/>
  <c r="N53" i="5"/>
  <c r="O53" i="5" s="1"/>
  <c r="AA53" i="5"/>
  <c r="AC53" i="5"/>
  <c r="AD53" i="5" s="1"/>
  <c r="AC48" i="5"/>
  <c r="AD48" i="5" s="1"/>
  <c r="AA48" i="5"/>
  <c r="N48" i="5"/>
  <c r="O48" i="5" s="1"/>
  <c r="AC49" i="5"/>
  <c r="AD49" i="5" s="1"/>
  <c r="AA49" i="5"/>
  <c r="N49" i="5"/>
  <c r="O49" i="5" s="1"/>
  <c r="AA19" i="5"/>
  <c r="N19" i="5"/>
  <c r="AC19" i="5"/>
  <c r="AD19" i="5" s="1"/>
  <c r="K19" i="5"/>
  <c r="L19" i="5" s="1"/>
  <c r="AC10" i="5"/>
  <c r="AD10" i="5" s="1"/>
  <c r="AA10" i="5"/>
  <c r="N10" i="5"/>
  <c r="K10" i="5"/>
  <c r="L10" i="5" s="1"/>
  <c r="AC80" i="5"/>
  <c r="AD80" i="5" s="1"/>
  <c r="N80" i="5"/>
  <c r="O80" i="5" s="1"/>
  <c r="AA80" i="5"/>
  <c r="N115" i="5"/>
  <c r="O115" i="5" s="1"/>
  <c r="AC115" i="5"/>
  <c r="AD115" i="5" s="1"/>
  <c r="AA115" i="5"/>
  <c r="AA22" i="5"/>
  <c r="N22" i="5"/>
  <c r="AC22" i="5"/>
  <c r="AD22" i="5" s="1"/>
  <c r="N83" i="5"/>
  <c r="O83" i="5" s="1"/>
  <c r="AC83" i="5"/>
  <c r="AD83" i="5" s="1"/>
  <c r="AA83" i="5"/>
  <c r="AC69" i="5"/>
  <c r="AD69" i="5" s="1"/>
  <c r="AA69" i="5"/>
  <c r="N69" i="5"/>
  <c r="O69" i="5" s="1"/>
  <c r="N65" i="5"/>
  <c r="O65" i="5" s="1"/>
  <c r="AC65" i="5"/>
  <c r="AD65" i="5" s="1"/>
  <c r="AA65" i="5"/>
  <c r="AC71" i="5"/>
  <c r="AD71" i="5" s="1"/>
  <c r="AA71" i="5"/>
  <c r="N71" i="5"/>
  <c r="O71" i="5" s="1"/>
  <c r="AC102" i="5"/>
  <c r="AD102" i="5" s="1"/>
  <c r="AA102" i="5"/>
  <c r="N102" i="5"/>
  <c r="O102" i="5" s="1"/>
  <c r="N89" i="5"/>
  <c r="O89" i="5" s="1"/>
  <c r="AC89" i="5"/>
  <c r="AD89" i="5" s="1"/>
  <c r="AA89" i="5"/>
  <c r="AC87" i="5"/>
  <c r="AD87" i="5" s="1"/>
  <c r="AA87" i="5"/>
  <c r="N87" i="5"/>
  <c r="O87" i="5" s="1"/>
  <c r="K71" i="5"/>
  <c r="L71" i="5" s="1"/>
  <c r="K83" i="5"/>
  <c r="L83" i="5" s="1"/>
  <c r="K80" i="5"/>
  <c r="L80" i="5" s="1"/>
  <c r="K98" i="5"/>
  <c r="L98" i="5" s="1"/>
  <c r="AA34" i="5"/>
  <c r="N34" i="5"/>
  <c r="AC34" i="5"/>
  <c r="AD34" i="5" s="1"/>
  <c r="AC30" i="5"/>
  <c r="AD30" i="5" s="1"/>
  <c r="N30" i="5"/>
  <c r="AA30" i="5"/>
  <c r="N44" i="5"/>
  <c r="O44" i="5" s="1"/>
  <c r="AC44" i="5"/>
  <c r="AD44" i="5" s="1"/>
  <c r="AA44" i="5"/>
  <c r="N54" i="5"/>
  <c r="O54" i="5" s="1"/>
  <c r="AC54" i="5"/>
  <c r="AD54" i="5" s="1"/>
  <c r="AA54" i="5"/>
  <c r="AA16" i="5"/>
  <c r="N16" i="5"/>
  <c r="AC16" i="5"/>
  <c r="AD16" i="5" s="1"/>
  <c r="AC58" i="5"/>
  <c r="AD58" i="5" s="1"/>
  <c r="AA58" i="5"/>
  <c r="N58" i="5"/>
  <c r="O58" i="5" s="1"/>
  <c r="AC96" i="5"/>
  <c r="AD96" i="5" s="1"/>
  <c r="N96" i="5"/>
  <c r="O96" i="5" s="1"/>
  <c r="AA96" i="5"/>
  <c r="N108" i="5"/>
  <c r="O108" i="5" s="1"/>
  <c r="AC108" i="5"/>
  <c r="AD108" i="5" s="1"/>
  <c r="AA108" i="5"/>
  <c r="N20" i="5"/>
  <c r="AA20" i="5"/>
  <c r="AC20" i="5"/>
  <c r="AD20" i="5" s="1"/>
  <c r="N60" i="5"/>
  <c r="O60" i="5" s="1"/>
  <c r="AA60" i="5"/>
  <c r="AC60" i="5"/>
  <c r="AD60" i="5" s="1"/>
  <c r="AC77" i="5"/>
  <c r="AD77" i="5" s="1"/>
  <c r="AA77" i="5"/>
  <c r="N77" i="5"/>
  <c r="O77" i="5" s="1"/>
  <c r="N73" i="5"/>
  <c r="O73" i="5" s="1"/>
  <c r="AA73" i="5"/>
  <c r="AC73" i="5"/>
  <c r="AD73" i="5" s="1"/>
  <c r="AC79" i="5"/>
  <c r="AD79" i="5" s="1"/>
  <c r="AA79" i="5"/>
  <c r="N79" i="5"/>
  <c r="O79" i="5" s="1"/>
  <c r="AC110" i="5"/>
  <c r="AD110" i="5" s="1"/>
  <c r="AA110" i="5"/>
  <c r="N110" i="5"/>
  <c r="O110" i="5" s="1"/>
  <c r="N97" i="5"/>
  <c r="O97" i="5" s="1"/>
  <c r="AC97" i="5"/>
  <c r="AD97" i="5" s="1"/>
  <c r="AA97" i="5"/>
  <c r="AC95" i="5"/>
  <c r="AD95" i="5" s="1"/>
  <c r="AA95" i="5"/>
  <c r="N95" i="5"/>
  <c r="O95" i="5" s="1"/>
  <c r="K21" i="5"/>
  <c r="L21" i="5" s="1"/>
  <c r="K47" i="5"/>
  <c r="L47" i="5" s="1"/>
  <c r="K77" i="5"/>
  <c r="L77" i="5" s="1"/>
  <c r="K65" i="5"/>
  <c r="L65" i="5" s="1"/>
  <c r="K96" i="5"/>
  <c r="L96" i="5" s="1"/>
  <c r="K91" i="5"/>
  <c r="L91" i="5" s="1"/>
  <c r="K89" i="5"/>
  <c r="L89" i="5" s="1"/>
  <c r="N27" i="5"/>
  <c r="AC27" i="5"/>
  <c r="AD27" i="5" s="1"/>
  <c r="AA27" i="5"/>
  <c r="AC38" i="5"/>
  <c r="AD38" i="5" s="1"/>
  <c r="N38" i="5"/>
  <c r="AA38" i="5"/>
  <c r="N52" i="5"/>
  <c r="O52" i="5" s="1"/>
  <c r="AA52" i="5"/>
  <c r="AC52" i="5"/>
  <c r="AD52" i="5" s="1"/>
  <c r="AA41" i="5"/>
  <c r="N41" i="5"/>
  <c r="O41" i="5" s="1"/>
  <c r="AC41" i="5"/>
  <c r="AD41" i="5" s="1"/>
  <c r="N18" i="5"/>
  <c r="AC18" i="5"/>
  <c r="AD18" i="5" s="1"/>
  <c r="AA18" i="5"/>
  <c r="AA106" i="5"/>
  <c r="N106" i="5"/>
  <c r="O106" i="5" s="1"/>
  <c r="AC106" i="5"/>
  <c r="AD106" i="5" s="1"/>
  <c r="AC94" i="5"/>
  <c r="AD94" i="5" s="1"/>
  <c r="AA94" i="5"/>
  <c r="N94" i="5"/>
  <c r="O94" i="5" s="1"/>
  <c r="AC26" i="5"/>
  <c r="AD26" i="5" s="1"/>
  <c r="N26" i="5"/>
  <c r="AA26" i="5"/>
  <c r="AC57" i="5"/>
  <c r="AD57" i="5" s="1"/>
  <c r="AA57" i="5"/>
  <c r="N57" i="5"/>
  <c r="O57" i="5" s="1"/>
  <c r="AC85" i="5"/>
  <c r="AD85" i="5" s="1"/>
  <c r="AA85" i="5"/>
  <c r="N85" i="5"/>
  <c r="O85" i="5" s="1"/>
  <c r="N81" i="5"/>
  <c r="O81" i="5" s="1"/>
  <c r="AC81" i="5"/>
  <c r="AD81" i="5" s="1"/>
  <c r="AA81" i="5"/>
  <c r="AC70" i="5"/>
  <c r="AD70" i="5" s="1"/>
  <c r="AA70" i="5"/>
  <c r="N70" i="5"/>
  <c r="O70" i="5" s="1"/>
  <c r="AA93" i="5"/>
  <c r="N93" i="5"/>
  <c r="O93" i="5" s="1"/>
  <c r="AC93" i="5"/>
  <c r="AD93" i="5" s="1"/>
  <c r="N105" i="5"/>
  <c r="O105" i="5" s="1"/>
  <c r="AC105" i="5"/>
  <c r="AD105" i="5" s="1"/>
  <c r="AA105" i="5"/>
  <c r="AC103" i="5"/>
  <c r="AD103" i="5" s="1"/>
  <c r="AA103" i="5"/>
  <c r="N103" i="5"/>
  <c r="O103" i="5" s="1"/>
  <c r="N33" i="5"/>
  <c r="AC33" i="5"/>
  <c r="AD33" i="5" s="1"/>
  <c r="AA33" i="5"/>
  <c r="K20" i="5"/>
  <c r="L20" i="5" s="1"/>
  <c r="K76" i="5"/>
  <c r="L76" i="5" s="1"/>
  <c r="K59" i="5"/>
  <c r="L59" i="5" s="1"/>
  <c r="K87" i="5"/>
  <c r="L87" i="5" s="1"/>
  <c r="K115" i="5"/>
  <c r="L115" i="5" s="1"/>
  <c r="N29" i="5"/>
  <c r="AA29" i="5"/>
  <c r="AC29" i="5"/>
  <c r="AD29" i="5" s="1"/>
  <c r="AC25" i="5"/>
  <c r="AD25" i="5" s="1"/>
  <c r="AA25" i="5"/>
  <c r="N25" i="5"/>
  <c r="AC43" i="5"/>
  <c r="AD43" i="5" s="1"/>
  <c r="AA43" i="5"/>
  <c r="N43" i="5"/>
  <c r="O43" i="5" s="1"/>
  <c r="K14" i="5"/>
  <c r="L14" i="5" s="1"/>
  <c r="N8" i="5"/>
  <c r="K8" i="5"/>
  <c r="L8" i="5" s="1"/>
  <c r="AC8" i="5"/>
  <c r="AD8" i="5" s="1"/>
  <c r="AA8" i="5"/>
  <c r="N92" i="5"/>
  <c r="O92" i="5" s="1"/>
  <c r="AC92" i="5"/>
  <c r="AD92" i="5" s="1"/>
  <c r="AA92" i="5"/>
  <c r="AA66" i="5"/>
  <c r="AC66" i="5"/>
  <c r="AD66" i="5" s="1"/>
  <c r="N66" i="5"/>
  <c r="O66" i="5" s="1"/>
  <c r="AC112" i="5"/>
  <c r="AD112" i="5" s="1"/>
  <c r="N112" i="5"/>
  <c r="O112" i="5" s="1"/>
  <c r="AA112" i="5"/>
  <c r="N7" i="5"/>
  <c r="K7" i="5"/>
  <c r="L7" i="5" s="1"/>
  <c r="AC7" i="5"/>
  <c r="AD7" i="5" s="1"/>
  <c r="AA7" i="5"/>
  <c r="AA114" i="5"/>
  <c r="N114" i="5"/>
  <c r="O114" i="5" s="1"/>
  <c r="AC114" i="5"/>
  <c r="AD114" i="5" s="1"/>
  <c r="N67" i="5"/>
  <c r="O67" i="5" s="1"/>
  <c r="AC67" i="5"/>
  <c r="AD67" i="5" s="1"/>
  <c r="AA67" i="5"/>
  <c r="AA68" i="5"/>
  <c r="N68" i="5"/>
  <c r="O68" i="5" s="1"/>
  <c r="AC68" i="5"/>
  <c r="AD68" i="5" s="1"/>
  <c r="AC64" i="5"/>
  <c r="AD64" i="5" s="1"/>
  <c r="AA64" i="5"/>
  <c r="N64" i="5"/>
  <c r="O64" i="5" s="1"/>
  <c r="AC78" i="5"/>
  <c r="AD78" i="5" s="1"/>
  <c r="AA78" i="5"/>
  <c r="N78" i="5"/>
  <c r="O78" i="5" s="1"/>
  <c r="AA101" i="5"/>
  <c r="N101" i="5"/>
  <c r="O101" i="5" s="1"/>
  <c r="AC101" i="5"/>
  <c r="AD101" i="5" s="1"/>
  <c r="N113" i="5"/>
  <c r="O113" i="5" s="1"/>
  <c r="AC113" i="5"/>
  <c r="AD113" i="5" s="1"/>
  <c r="AA113" i="5"/>
  <c r="AC111" i="5"/>
  <c r="AD111" i="5" s="1"/>
  <c r="AA111" i="5"/>
  <c r="N111" i="5"/>
  <c r="O111" i="5" s="1"/>
  <c r="AC12" i="5"/>
  <c r="AD12" i="5" s="1"/>
  <c r="AA12" i="5"/>
  <c r="N12" i="5"/>
  <c r="K93" i="5"/>
  <c r="L93" i="5" s="1"/>
  <c r="K50" i="5"/>
  <c r="L50" i="5" s="1"/>
  <c r="K79" i="5"/>
  <c r="L79" i="5" s="1"/>
  <c r="K78" i="5"/>
  <c r="L78" i="5" s="1"/>
  <c r="K82" i="5"/>
  <c r="L82" i="5" s="1"/>
  <c r="K101" i="5"/>
  <c r="L101" i="5" s="1"/>
  <c r="K111" i="5"/>
  <c r="L111" i="5" s="1"/>
  <c r="K102" i="5"/>
  <c r="L102" i="5" s="1"/>
  <c r="K106" i="5"/>
  <c r="L106" i="5" s="1"/>
  <c r="AA15" i="5"/>
  <c r="AC15" i="5"/>
  <c r="AD15" i="5" s="1"/>
  <c r="N15" i="5"/>
  <c r="N31" i="5"/>
  <c r="AC31" i="5"/>
  <c r="AD31" i="5" s="1"/>
  <c r="AA31" i="5"/>
  <c r="AC37" i="5"/>
  <c r="AD37" i="5" s="1"/>
  <c r="AA37" i="5"/>
  <c r="N37" i="5"/>
  <c r="AC51" i="5"/>
  <c r="AD51" i="5" s="1"/>
  <c r="N51" i="5"/>
  <c r="O51" i="5" s="1"/>
  <c r="AA51" i="5"/>
  <c r="N32" i="5"/>
  <c r="AA32" i="5"/>
  <c r="AC32" i="5"/>
  <c r="AD32" i="5" s="1"/>
  <c r="AA9" i="5"/>
  <c r="N9" i="5"/>
  <c r="AC9" i="5"/>
  <c r="AD9" i="5" s="1"/>
  <c r="K9" i="5"/>
  <c r="L9" i="5" s="1"/>
  <c r="K13" i="5"/>
  <c r="L13" i="5" s="1"/>
  <c r="H74" i="5"/>
  <c r="I74" i="5" s="1"/>
  <c r="H62" i="5"/>
  <c r="I62" i="5" s="1"/>
  <c r="H61" i="5"/>
  <c r="I61" i="5" s="1"/>
  <c r="AC96" i="4"/>
  <c r="AD96" i="4" s="1"/>
  <c r="AA96" i="4"/>
  <c r="N96" i="4"/>
  <c r="O96" i="4" s="1"/>
  <c r="AC33" i="4"/>
  <c r="AD33" i="4" s="1"/>
  <c r="AA33" i="4"/>
  <c r="N33" i="4"/>
  <c r="N72" i="4"/>
  <c r="O72" i="4" s="1"/>
  <c r="AC72" i="4"/>
  <c r="AD72" i="4" s="1"/>
  <c r="AA72" i="4"/>
  <c r="AC68" i="4"/>
  <c r="AD68" i="4" s="1"/>
  <c r="AA68" i="4"/>
  <c r="N68" i="4"/>
  <c r="O68" i="4" s="1"/>
  <c r="N99" i="4"/>
  <c r="O99" i="4" s="1"/>
  <c r="AA99" i="4"/>
  <c r="AC99" i="4"/>
  <c r="AD99" i="4" s="1"/>
  <c r="K33" i="4"/>
  <c r="L33" i="4" s="1"/>
  <c r="AC38" i="4"/>
  <c r="AD38" i="4" s="1"/>
  <c r="AA38" i="4"/>
  <c r="N38" i="4"/>
  <c r="AA28" i="4"/>
  <c r="AC28" i="4"/>
  <c r="AD28" i="4" s="1"/>
  <c r="N28" i="4"/>
  <c r="AA101" i="4"/>
  <c r="N101" i="4"/>
  <c r="O101" i="4" s="1"/>
  <c r="AC101" i="4"/>
  <c r="AD101" i="4" s="1"/>
  <c r="AC79" i="4"/>
  <c r="AD79" i="4" s="1"/>
  <c r="N79" i="4"/>
  <c r="O79" i="4" s="1"/>
  <c r="AA79" i="4"/>
  <c r="AC86" i="4"/>
  <c r="AD86" i="4" s="1"/>
  <c r="AA86" i="4"/>
  <c r="N86" i="4"/>
  <c r="O86" i="4" s="1"/>
  <c r="AC90" i="4"/>
  <c r="AD90" i="4" s="1"/>
  <c r="N90" i="4"/>
  <c r="O90" i="4" s="1"/>
  <c r="AA90" i="4"/>
  <c r="AC88" i="4"/>
  <c r="AD88" i="4" s="1"/>
  <c r="AA88" i="4"/>
  <c r="N88" i="4"/>
  <c r="O88" i="4" s="1"/>
  <c r="AC58" i="4"/>
  <c r="AD58" i="4" s="1"/>
  <c r="N58" i="4"/>
  <c r="O58" i="4" s="1"/>
  <c r="AA58" i="4"/>
  <c r="AA11" i="4"/>
  <c r="AC11" i="4"/>
  <c r="AD11" i="4" s="1"/>
  <c r="N11" i="4"/>
  <c r="N36" i="4"/>
  <c r="AA36" i="4"/>
  <c r="AC36" i="4"/>
  <c r="AD36" i="4" s="1"/>
  <c r="AA53" i="4"/>
  <c r="N53" i="4"/>
  <c r="O53" i="4" s="1"/>
  <c r="AC53" i="4"/>
  <c r="AD53" i="4" s="1"/>
  <c r="AC13" i="4"/>
  <c r="AD13" i="4" s="1"/>
  <c r="N13" i="4"/>
  <c r="AA13" i="4"/>
  <c r="N44" i="4"/>
  <c r="O44" i="4" s="1"/>
  <c r="AA44" i="4"/>
  <c r="AC44" i="4"/>
  <c r="AD44" i="4" s="1"/>
  <c r="N15" i="4"/>
  <c r="AC15" i="4"/>
  <c r="AD15" i="4" s="1"/>
  <c r="AA15" i="4"/>
  <c r="AC50" i="4"/>
  <c r="AD50" i="4" s="1"/>
  <c r="N50" i="4"/>
  <c r="O50" i="4" s="1"/>
  <c r="AA50" i="4"/>
  <c r="AC48" i="4"/>
  <c r="AD48" i="4" s="1"/>
  <c r="AA48" i="4"/>
  <c r="N48" i="4"/>
  <c r="O48" i="4" s="1"/>
  <c r="K15" i="4"/>
  <c r="L15" i="4" s="1"/>
  <c r="AC98" i="4"/>
  <c r="AD98" i="4" s="1"/>
  <c r="N98" i="4"/>
  <c r="O98" i="4" s="1"/>
  <c r="AA98" i="4"/>
  <c r="AC19" i="4"/>
  <c r="AD19" i="4" s="1"/>
  <c r="N19" i="4"/>
  <c r="AA19" i="4"/>
  <c r="AC102" i="4"/>
  <c r="AD102" i="4" s="1"/>
  <c r="AA102" i="4"/>
  <c r="N102" i="4"/>
  <c r="O102" i="4" s="1"/>
  <c r="AC104" i="4"/>
  <c r="AD104" i="4" s="1"/>
  <c r="AA104" i="4"/>
  <c r="N104" i="4"/>
  <c r="O104" i="4" s="1"/>
  <c r="AA45" i="4"/>
  <c r="N45" i="4"/>
  <c r="O45" i="4" s="1"/>
  <c r="AC45" i="4"/>
  <c r="AD45" i="4" s="1"/>
  <c r="K72" i="4"/>
  <c r="L72" i="4" s="1"/>
  <c r="N35" i="4"/>
  <c r="AC35" i="4"/>
  <c r="AD35" i="4" s="1"/>
  <c r="AA35" i="4"/>
  <c r="AC27" i="4"/>
  <c r="AD27" i="4" s="1"/>
  <c r="N27" i="4"/>
  <c r="AA27" i="4"/>
  <c r="N73" i="4"/>
  <c r="O73" i="4" s="1"/>
  <c r="AC73" i="4"/>
  <c r="AD73" i="4" s="1"/>
  <c r="AA73" i="4"/>
  <c r="N80" i="4"/>
  <c r="O80" i="4" s="1"/>
  <c r="AC80" i="4"/>
  <c r="AD80" i="4" s="1"/>
  <c r="AA80" i="4"/>
  <c r="N92" i="4"/>
  <c r="O92" i="4" s="1"/>
  <c r="AA92" i="4"/>
  <c r="AC92" i="4"/>
  <c r="AD92" i="4" s="1"/>
  <c r="AC110" i="4"/>
  <c r="AD110" i="4" s="1"/>
  <c r="AA110" i="4"/>
  <c r="N110" i="4"/>
  <c r="O110" i="4" s="1"/>
  <c r="AC114" i="4"/>
  <c r="AD114" i="4" s="1"/>
  <c r="N114" i="4"/>
  <c r="O114" i="4" s="1"/>
  <c r="AA114" i="4"/>
  <c r="AC112" i="4"/>
  <c r="AD112" i="4" s="1"/>
  <c r="AA112" i="4"/>
  <c r="N112" i="4"/>
  <c r="O112" i="4" s="1"/>
  <c r="AA75" i="4"/>
  <c r="N75" i="4"/>
  <c r="O75" i="4" s="1"/>
  <c r="AC75" i="4"/>
  <c r="AD75" i="4" s="1"/>
  <c r="N16" i="4"/>
  <c r="AA16" i="4"/>
  <c r="AC16" i="4"/>
  <c r="AD16" i="4" s="1"/>
  <c r="K68" i="4"/>
  <c r="L68" i="4" s="1"/>
  <c r="K86" i="4"/>
  <c r="L86" i="4" s="1"/>
  <c r="K38" i="4"/>
  <c r="L38" i="4" s="1"/>
  <c r="AC26" i="4"/>
  <c r="AD26" i="4" s="1"/>
  <c r="AA26" i="4"/>
  <c r="N26" i="4"/>
  <c r="N43" i="4"/>
  <c r="O43" i="4" s="1"/>
  <c r="AC43" i="4"/>
  <c r="AD43" i="4" s="1"/>
  <c r="AA43" i="4"/>
  <c r="AC49" i="4"/>
  <c r="AD49" i="4" s="1"/>
  <c r="AA49" i="4"/>
  <c r="N49" i="4"/>
  <c r="O49" i="4" s="1"/>
  <c r="AC29" i="4"/>
  <c r="AD29" i="4" s="1"/>
  <c r="N29" i="4"/>
  <c r="AA29" i="4"/>
  <c r="AC70" i="4"/>
  <c r="AD70" i="4" s="1"/>
  <c r="AA70" i="4"/>
  <c r="N70" i="4"/>
  <c r="O70" i="4" s="1"/>
  <c r="N65" i="4"/>
  <c r="O65" i="4" s="1"/>
  <c r="AC65" i="4"/>
  <c r="AD65" i="4" s="1"/>
  <c r="AA65" i="4"/>
  <c r="AC106" i="4"/>
  <c r="AD106" i="4" s="1"/>
  <c r="N106" i="4"/>
  <c r="O106" i="4" s="1"/>
  <c r="AA106" i="4"/>
  <c r="N81" i="4"/>
  <c r="O81" i="4" s="1"/>
  <c r="AC81" i="4"/>
  <c r="AD81" i="4" s="1"/>
  <c r="AA81" i="4"/>
  <c r="AC9" i="4"/>
  <c r="AD9" i="4" s="1"/>
  <c r="AA9" i="4"/>
  <c r="N9" i="4"/>
  <c r="K81" i="4"/>
  <c r="L81" i="4" s="1"/>
  <c r="K96" i="4"/>
  <c r="L96" i="4" s="1"/>
  <c r="AC18" i="4"/>
  <c r="AD18" i="4" s="1"/>
  <c r="AA18" i="4"/>
  <c r="N18" i="4"/>
  <c r="AC41" i="4"/>
  <c r="AD41" i="4" s="1"/>
  <c r="AA41" i="4"/>
  <c r="N41" i="4"/>
  <c r="O41" i="4" s="1"/>
  <c r="AA67" i="4"/>
  <c r="N67" i="4"/>
  <c r="O67" i="4" s="1"/>
  <c r="AC67" i="4"/>
  <c r="AD67" i="4" s="1"/>
  <c r="AA93" i="4"/>
  <c r="N93" i="4"/>
  <c r="O93" i="4" s="1"/>
  <c r="AC93" i="4"/>
  <c r="AD93" i="4" s="1"/>
  <c r="N108" i="4"/>
  <c r="O108" i="4" s="1"/>
  <c r="AA108" i="4"/>
  <c r="AC108" i="4"/>
  <c r="AD108" i="4" s="1"/>
  <c r="N91" i="4"/>
  <c r="O91" i="4" s="1"/>
  <c r="AC91" i="4"/>
  <c r="AD91" i="4" s="1"/>
  <c r="AA91" i="4"/>
  <c r="AC89" i="4"/>
  <c r="AD89" i="4" s="1"/>
  <c r="AA89" i="4"/>
  <c r="N89" i="4"/>
  <c r="O89" i="4" s="1"/>
  <c r="AC87" i="4"/>
  <c r="AD87" i="4" s="1"/>
  <c r="AA87" i="4"/>
  <c r="N87" i="4"/>
  <c r="O87" i="4" s="1"/>
  <c r="AC62" i="4"/>
  <c r="AD62" i="4" s="1"/>
  <c r="AA62" i="4"/>
  <c r="N62" i="4"/>
  <c r="O62" i="4" s="1"/>
  <c r="N52" i="4"/>
  <c r="O52" i="4" s="1"/>
  <c r="AA52" i="4"/>
  <c r="AC52" i="4"/>
  <c r="AD52" i="4" s="1"/>
  <c r="K19" i="4"/>
  <c r="L19" i="4" s="1"/>
  <c r="K28" i="4"/>
  <c r="L28" i="4" s="1"/>
  <c r="K102" i="4"/>
  <c r="L102" i="4" s="1"/>
  <c r="K65" i="4"/>
  <c r="L65" i="4" s="1"/>
  <c r="K93" i="4"/>
  <c r="L93" i="4" s="1"/>
  <c r="K108" i="4"/>
  <c r="L108" i="4" s="1"/>
  <c r="K99" i="4"/>
  <c r="L99" i="4" s="1"/>
  <c r="AA37" i="4"/>
  <c r="N37" i="4"/>
  <c r="AC37" i="4"/>
  <c r="AD37" i="4" s="1"/>
  <c r="AC30" i="4"/>
  <c r="AD30" i="4" s="1"/>
  <c r="AA30" i="4"/>
  <c r="N30" i="4"/>
  <c r="N51" i="4"/>
  <c r="O51" i="4" s="1"/>
  <c r="AC51" i="4"/>
  <c r="AD51" i="4" s="1"/>
  <c r="AA51" i="4"/>
  <c r="AA20" i="4"/>
  <c r="N20" i="4"/>
  <c r="AC20" i="4"/>
  <c r="AD20" i="4" s="1"/>
  <c r="AC31" i="4"/>
  <c r="AD31" i="4" s="1"/>
  <c r="AA31" i="4"/>
  <c r="N31" i="4"/>
  <c r="AC94" i="4"/>
  <c r="AD94" i="4" s="1"/>
  <c r="AA94" i="4"/>
  <c r="N94" i="4"/>
  <c r="O94" i="4" s="1"/>
  <c r="N59" i="4"/>
  <c r="O59" i="4" s="1"/>
  <c r="AC59" i="4"/>
  <c r="AD59" i="4" s="1"/>
  <c r="AA59" i="4"/>
  <c r="N23" i="4"/>
  <c r="AC23" i="4"/>
  <c r="AD23" i="4" s="1"/>
  <c r="AA23" i="4"/>
  <c r="K23" i="4"/>
  <c r="L23" i="4" s="1"/>
  <c r="AC78" i="4"/>
  <c r="AD78" i="4" s="1"/>
  <c r="AA78" i="4"/>
  <c r="N78" i="4"/>
  <c r="O78" i="4" s="1"/>
  <c r="AC69" i="4"/>
  <c r="AD69" i="4" s="1"/>
  <c r="AA69" i="4"/>
  <c r="N69" i="4"/>
  <c r="O69" i="4" s="1"/>
  <c r="AC97" i="4"/>
  <c r="AD97" i="4" s="1"/>
  <c r="AA97" i="4"/>
  <c r="N97" i="4"/>
  <c r="O97" i="4" s="1"/>
  <c r="AC22" i="4"/>
  <c r="AD22" i="4" s="1"/>
  <c r="N22" i="4"/>
  <c r="AA22" i="4"/>
  <c r="AA17" i="4"/>
  <c r="AC17" i="4"/>
  <c r="AD17" i="4" s="1"/>
  <c r="N17" i="4"/>
  <c r="N74" i="4"/>
  <c r="O74" i="4" s="1"/>
  <c r="AA74" i="4"/>
  <c r="AC74" i="4"/>
  <c r="AD74" i="4" s="1"/>
  <c r="AC76" i="4"/>
  <c r="AD76" i="4" s="1"/>
  <c r="AA76" i="4"/>
  <c r="N76" i="4"/>
  <c r="O76" i="4" s="1"/>
  <c r="AC63" i="4"/>
  <c r="AD63" i="4" s="1"/>
  <c r="N63" i="4"/>
  <c r="O63" i="4" s="1"/>
  <c r="AA63" i="4"/>
  <c r="AC77" i="4"/>
  <c r="AD77" i="4" s="1"/>
  <c r="AA77" i="4"/>
  <c r="N77" i="4"/>
  <c r="O77" i="4" s="1"/>
  <c r="N107" i="4"/>
  <c r="O107" i="4" s="1"/>
  <c r="AC107" i="4"/>
  <c r="AD107" i="4" s="1"/>
  <c r="AA107" i="4"/>
  <c r="AC105" i="4"/>
  <c r="AD105" i="4" s="1"/>
  <c r="AA105" i="4"/>
  <c r="N105" i="4"/>
  <c r="O105" i="4" s="1"/>
  <c r="AC103" i="4"/>
  <c r="AD103" i="4" s="1"/>
  <c r="AA103" i="4"/>
  <c r="N103" i="4"/>
  <c r="O103" i="4" s="1"/>
  <c r="K75" i="4"/>
  <c r="L75" i="4" s="1"/>
  <c r="AC21" i="4"/>
  <c r="AD21" i="4" s="1"/>
  <c r="AA21" i="4"/>
  <c r="N21" i="4"/>
  <c r="AA12" i="4"/>
  <c r="N12" i="4"/>
  <c r="AC12" i="4"/>
  <c r="AD12" i="4" s="1"/>
  <c r="K92" i="4"/>
  <c r="L92" i="4" s="1"/>
  <c r="K114" i="4"/>
  <c r="L114" i="4" s="1"/>
  <c r="AC46" i="4"/>
  <c r="AD46" i="4" s="1"/>
  <c r="AA46" i="4"/>
  <c r="N46" i="4"/>
  <c r="O46" i="4" s="1"/>
  <c r="AC34" i="4"/>
  <c r="AD34" i="4" s="1"/>
  <c r="N34" i="4"/>
  <c r="AA34" i="4"/>
  <c r="AC32" i="4"/>
  <c r="AD32" i="4" s="1"/>
  <c r="AA32" i="4"/>
  <c r="N32" i="4"/>
  <c r="AC47" i="4"/>
  <c r="AD47" i="4" s="1"/>
  <c r="AA47" i="4"/>
  <c r="N47" i="4"/>
  <c r="O47" i="4" s="1"/>
  <c r="AA25" i="4"/>
  <c r="AC25" i="4"/>
  <c r="AD25" i="4" s="1"/>
  <c r="N25" i="4"/>
  <c r="N64" i="4"/>
  <c r="O64" i="4" s="1"/>
  <c r="AA64" i="4"/>
  <c r="AC64" i="4"/>
  <c r="AD64" i="4" s="1"/>
  <c r="AC10" i="4"/>
  <c r="AD10" i="4" s="1"/>
  <c r="AA10" i="4"/>
  <c r="N10" i="4"/>
  <c r="AA109" i="4"/>
  <c r="N109" i="4"/>
  <c r="O109" i="4" s="1"/>
  <c r="AC109" i="4"/>
  <c r="AD109" i="4" s="1"/>
  <c r="AC95" i="4"/>
  <c r="AD95" i="4" s="1"/>
  <c r="AA95" i="4"/>
  <c r="N95" i="4"/>
  <c r="O95" i="4" s="1"/>
  <c r="AC14" i="4"/>
  <c r="AD14" i="4" s="1"/>
  <c r="N14" i="4"/>
  <c r="AA14" i="4"/>
  <c r="AC39" i="4"/>
  <c r="AD39" i="4" s="1"/>
  <c r="AA39" i="4"/>
  <c r="N39" i="4"/>
  <c r="AC56" i="4"/>
  <c r="AD56" i="4" s="1"/>
  <c r="AA56" i="4"/>
  <c r="N56" i="4"/>
  <c r="O56" i="4" s="1"/>
  <c r="AC84" i="4"/>
  <c r="AD84" i="4" s="1"/>
  <c r="AA84" i="4"/>
  <c r="N84" i="4"/>
  <c r="O84" i="4" s="1"/>
  <c r="AC71" i="4"/>
  <c r="AD71" i="4" s="1"/>
  <c r="N71" i="4"/>
  <c r="O71" i="4" s="1"/>
  <c r="AA71" i="4"/>
  <c r="AC85" i="4"/>
  <c r="AD85" i="4" s="1"/>
  <c r="AA85" i="4"/>
  <c r="N85" i="4"/>
  <c r="O85" i="4" s="1"/>
  <c r="N115" i="4"/>
  <c r="O115" i="4" s="1"/>
  <c r="AA115" i="4"/>
  <c r="AC115" i="4"/>
  <c r="AD115" i="4" s="1"/>
  <c r="AC113" i="4"/>
  <c r="AD113" i="4" s="1"/>
  <c r="AA113" i="4"/>
  <c r="N113" i="4"/>
  <c r="O113" i="4" s="1"/>
  <c r="AC111" i="4"/>
  <c r="AD111" i="4" s="1"/>
  <c r="AA111" i="4"/>
  <c r="N111" i="4"/>
  <c r="O111" i="4" s="1"/>
  <c r="K69" i="4"/>
  <c r="L69" i="4" s="1"/>
  <c r="AC8" i="4"/>
  <c r="AD8" i="4" s="1"/>
  <c r="N8" i="4"/>
  <c r="AA8" i="4"/>
  <c r="K8" i="4"/>
  <c r="L8" i="4" s="1"/>
  <c r="K17" i="4"/>
  <c r="L17" i="4" s="1"/>
  <c r="K84" i="4"/>
  <c r="L84" i="4" s="1"/>
  <c r="K73" i="4"/>
  <c r="L73" i="4" s="1"/>
  <c r="K64" i="4"/>
  <c r="L64" i="4" s="1"/>
  <c r="K87" i="4"/>
  <c r="L87" i="4" s="1"/>
  <c r="K88" i="4"/>
  <c r="L88" i="4" s="1"/>
  <c r="K101" i="4"/>
  <c r="L101" i="4" s="1"/>
  <c r="K107" i="4"/>
  <c r="L107" i="4" s="1"/>
  <c r="K105" i="4"/>
  <c r="L105" i="4" s="1"/>
  <c r="N24" i="4"/>
  <c r="AA24" i="4"/>
  <c r="AC24" i="4"/>
  <c r="AD24" i="4" s="1"/>
  <c r="AC54" i="4"/>
  <c r="AD54" i="4" s="1"/>
  <c r="AA54" i="4"/>
  <c r="N54" i="4"/>
  <c r="O54" i="4" s="1"/>
  <c r="AC42" i="4"/>
  <c r="AD42" i="4" s="1"/>
  <c r="N42" i="4"/>
  <c r="O42" i="4" s="1"/>
  <c r="AA42" i="4"/>
  <c r="AC40" i="4"/>
  <c r="AD40" i="4" s="1"/>
  <c r="AA40" i="4"/>
  <c r="N40" i="4"/>
  <c r="AC55" i="4"/>
  <c r="AD55" i="4" s="1"/>
  <c r="AA55" i="4"/>
  <c r="N55" i="4"/>
  <c r="O55" i="4" s="1"/>
  <c r="H66" i="4"/>
  <c r="I66" i="4" s="1"/>
  <c r="H57" i="4"/>
  <c r="I57" i="4" s="1"/>
  <c r="H100" i="4"/>
  <c r="I100" i="4" s="1"/>
  <c r="H61" i="4"/>
  <c r="I61" i="4" s="1"/>
  <c r="H82" i="4"/>
  <c r="I82" i="4" s="1"/>
  <c r="H60" i="4"/>
  <c r="I60" i="4" s="1"/>
  <c r="H83" i="4"/>
  <c r="I83" i="4" s="1"/>
  <c r="O41" i="6" l="1"/>
  <c r="N82" i="6"/>
  <c r="O82" i="6" s="1"/>
  <c r="AA82" i="6"/>
  <c r="AC82" i="6"/>
  <c r="AD82" i="6" s="1"/>
  <c r="K82" i="6"/>
  <c r="L82" i="6" s="1"/>
  <c r="O40" i="6"/>
  <c r="O39" i="6" s="1"/>
  <c r="O38" i="6" s="1"/>
  <c r="O37" i="6" s="1"/>
  <c r="O36" i="6" s="1"/>
  <c r="O35" i="6" s="1"/>
  <c r="O34" i="6" s="1"/>
  <c r="O33" i="6" s="1"/>
  <c r="O32" i="6" s="1"/>
  <c r="O31" i="6" s="1"/>
  <c r="O30" i="6" s="1"/>
  <c r="O29" i="6" s="1"/>
  <c r="O28" i="6" s="1"/>
  <c r="O27" i="6" s="1"/>
  <c r="O26" i="6" s="1"/>
  <c r="O25" i="6" s="1"/>
  <c r="O24" i="6" s="1"/>
  <c r="O23" i="6" s="1"/>
  <c r="O22" i="6" s="1"/>
  <c r="O21" i="6" s="1"/>
  <c r="O20" i="6" s="1"/>
  <c r="O19" i="6" s="1"/>
  <c r="O18" i="6" s="1"/>
  <c r="O17" i="6" s="1"/>
  <c r="O16" i="6" s="1"/>
  <c r="O15" i="6" s="1"/>
  <c r="O14" i="6" s="1"/>
  <c r="O13" i="6" s="1"/>
  <c r="O12" i="6" s="1"/>
  <c r="O11" i="6" s="1"/>
  <c r="O10" i="6" s="1"/>
  <c r="O9" i="6" s="1"/>
  <c r="O8" i="6" s="1"/>
  <c r="O7" i="6" s="1"/>
  <c r="O37" i="5"/>
  <c r="O36" i="5" s="1"/>
  <c r="O35" i="5" s="1"/>
  <c r="O34" i="5" s="1"/>
  <c r="O33" i="5" s="1"/>
  <c r="O32" i="5" s="1"/>
  <c r="O31" i="5" s="1"/>
  <c r="O30" i="5" s="1"/>
  <c r="O29" i="5" s="1"/>
  <c r="O28" i="5" s="1"/>
  <c r="O27" i="5" s="1"/>
  <c r="O26" i="5" s="1"/>
  <c r="O25" i="5" s="1"/>
  <c r="O24" i="5" s="1"/>
  <c r="O23" i="5" s="1"/>
  <c r="O22" i="5" s="1"/>
  <c r="O21" i="5" s="1"/>
  <c r="O20" i="5" s="1"/>
  <c r="O19" i="5" s="1"/>
  <c r="O18" i="5" s="1"/>
  <c r="O17" i="5" s="1"/>
  <c r="O16" i="5" s="1"/>
  <c r="O15" i="5" s="1"/>
  <c r="O14" i="5" s="1"/>
  <c r="O13" i="5" s="1"/>
  <c r="O12" i="5" s="1"/>
  <c r="O11" i="5" s="1"/>
  <c r="O10" i="5" s="1"/>
  <c r="O9" i="5" s="1"/>
  <c r="O8" i="5" s="1"/>
  <c r="O7" i="5" s="1"/>
  <c r="O38" i="5"/>
  <c r="N62" i="5"/>
  <c r="O62" i="5" s="1"/>
  <c r="AC62" i="5"/>
  <c r="AD62" i="5" s="1"/>
  <c r="AA62" i="5"/>
  <c r="K62" i="5"/>
  <c r="L62" i="5" s="1"/>
  <c r="N74" i="5"/>
  <c r="O74" i="5" s="1"/>
  <c r="AA74" i="5"/>
  <c r="AC74" i="5"/>
  <c r="AD74" i="5" s="1"/>
  <c r="K74" i="5"/>
  <c r="L74" i="5" s="1"/>
  <c r="O39" i="5"/>
  <c r="N61" i="5"/>
  <c r="O61" i="5" s="1"/>
  <c r="AA61" i="5"/>
  <c r="AC61" i="5"/>
  <c r="AD61" i="5" s="1"/>
  <c r="K61" i="5"/>
  <c r="L61" i="5" s="1"/>
  <c r="N66" i="4"/>
  <c r="O66" i="4" s="1"/>
  <c r="AA66" i="4"/>
  <c r="AC66" i="4"/>
  <c r="AD66" i="4" s="1"/>
  <c r="K66" i="4"/>
  <c r="L66" i="4" s="1"/>
  <c r="AA83" i="4"/>
  <c r="N83" i="4"/>
  <c r="O83" i="4" s="1"/>
  <c r="AC83" i="4"/>
  <c r="AD83" i="4" s="1"/>
  <c r="K83" i="4"/>
  <c r="L83" i="4" s="1"/>
  <c r="N60" i="4"/>
  <c r="O60" i="4" s="1"/>
  <c r="AA60" i="4"/>
  <c r="AC60" i="4"/>
  <c r="AD60" i="4" s="1"/>
  <c r="K60" i="4"/>
  <c r="L60" i="4" s="1"/>
  <c r="N82" i="4"/>
  <c r="O82" i="4" s="1"/>
  <c r="AA82" i="4"/>
  <c r="AC82" i="4"/>
  <c r="AD82" i="4" s="1"/>
  <c r="K82" i="4"/>
  <c r="L82" i="4" s="1"/>
  <c r="O40" i="4"/>
  <c r="O39" i="4" s="1"/>
  <c r="O38" i="4" s="1"/>
  <c r="O37" i="4" s="1"/>
  <c r="O36" i="4" s="1"/>
  <c r="O35" i="4" s="1"/>
  <c r="O34" i="4" s="1"/>
  <c r="O33" i="4" s="1"/>
  <c r="O32" i="4" s="1"/>
  <c r="O31" i="4" s="1"/>
  <c r="O30" i="4" s="1"/>
  <c r="O29" i="4" s="1"/>
  <c r="O28" i="4" s="1"/>
  <c r="O27" i="4" s="1"/>
  <c r="O26" i="4" s="1"/>
  <c r="O25" i="4" s="1"/>
  <c r="O24" i="4" s="1"/>
  <c r="O23" i="4" s="1"/>
  <c r="O22" i="4" s="1"/>
  <c r="O21" i="4" s="1"/>
  <c r="O20" i="4" s="1"/>
  <c r="O19" i="4" s="1"/>
  <c r="O18" i="4" s="1"/>
  <c r="O17" i="4" s="1"/>
  <c r="O16" i="4" s="1"/>
  <c r="O15" i="4" s="1"/>
  <c r="O14" i="4" s="1"/>
  <c r="O13" i="4" s="1"/>
  <c r="O12" i="4" s="1"/>
  <c r="O11" i="4" s="1"/>
  <c r="O10" i="4" s="1"/>
  <c r="O9" i="4" s="1"/>
  <c r="O8" i="4" s="1"/>
  <c r="O7" i="4" s="1"/>
  <c r="AC57" i="4"/>
  <c r="AD57" i="4" s="1"/>
  <c r="AA57" i="4"/>
  <c r="N57" i="4"/>
  <c r="O57" i="4" s="1"/>
  <c r="K57" i="4"/>
  <c r="L57" i="4" s="1"/>
  <c r="AA61" i="4"/>
  <c r="N61" i="4"/>
  <c r="O61" i="4" s="1"/>
  <c r="AC61" i="4"/>
  <c r="AD61" i="4" s="1"/>
  <c r="K61" i="4"/>
  <c r="L61" i="4" s="1"/>
  <c r="N100" i="4"/>
  <c r="O100" i="4" s="1"/>
  <c r="AA100" i="4"/>
  <c r="AC100" i="4"/>
  <c r="AD100" i="4" s="1"/>
  <c r="K100" i="4"/>
  <c r="L100" i="4" s="1"/>
  <c r="Q7" i="5"/>
  <c r="R7" i="5"/>
  <c r="S7" i="5"/>
  <c r="T7" i="5"/>
  <c r="V7" i="5"/>
  <c r="W7" i="5"/>
  <c r="AF7" i="5"/>
  <c r="AG7" i="5"/>
  <c r="AI7" i="5"/>
  <c r="AJ7" i="5"/>
  <c r="Q8" i="5"/>
  <c r="R8" i="5"/>
  <c r="S8" i="5"/>
  <c r="T8" i="5"/>
  <c r="V8" i="5"/>
  <c r="W8" i="5"/>
  <c r="AF8" i="5"/>
  <c r="AG8" i="5"/>
  <c r="AI8" i="5"/>
  <c r="AJ8" i="5"/>
  <c r="Q9" i="5"/>
  <c r="R9" i="5"/>
  <c r="S9" i="5"/>
  <c r="T9" i="5"/>
  <c r="V9" i="5"/>
  <c r="W9" i="5"/>
  <c r="AF9" i="5"/>
  <c r="AG9" i="5"/>
  <c r="AI9" i="5"/>
  <c r="AJ9" i="5"/>
  <c r="Q10" i="5"/>
  <c r="R10" i="5"/>
  <c r="S10" i="5"/>
  <c r="T10" i="5"/>
  <c r="V10" i="5"/>
  <c r="W10" i="5"/>
  <c r="AF10" i="5"/>
  <c r="AG10" i="5"/>
  <c r="AI10" i="5"/>
  <c r="AJ10" i="5"/>
  <c r="Q11" i="5"/>
  <c r="R11" i="5"/>
  <c r="S11" i="5"/>
  <c r="T11" i="5"/>
  <c r="V11" i="5"/>
  <c r="W11" i="5"/>
  <c r="AF11" i="5"/>
  <c r="AG11" i="5"/>
  <c r="AI11" i="5"/>
  <c r="AJ11" i="5"/>
  <c r="Q12" i="5"/>
  <c r="R12" i="5"/>
  <c r="S12" i="5"/>
  <c r="T12" i="5"/>
  <c r="V12" i="5"/>
  <c r="W12" i="5"/>
  <c r="AF12" i="5"/>
  <c r="AG12" i="5"/>
  <c r="AI12" i="5"/>
  <c r="AJ12" i="5"/>
  <c r="Q13" i="5"/>
  <c r="R13" i="5"/>
  <c r="S13" i="5"/>
  <c r="T13" i="5"/>
  <c r="V13" i="5"/>
  <c r="W13" i="5"/>
  <c r="AF13" i="5"/>
  <c r="AG13" i="5"/>
  <c r="AI13" i="5"/>
  <c r="AJ13" i="5"/>
  <c r="Q14" i="5"/>
  <c r="R14" i="5"/>
  <c r="S14" i="5"/>
  <c r="T14" i="5"/>
  <c r="V14" i="5"/>
  <c r="W14" i="5"/>
  <c r="AF14" i="5"/>
  <c r="AG14" i="5"/>
  <c r="AI14" i="5"/>
  <c r="AJ14" i="5"/>
  <c r="Q15" i="5"/>
  <c r="R15" i="5"/>
  <c r="S15" i="5"/>
  <c r="T15" i="5"/>
  <c r="V15" i="5"/>
  <c r="W15" i="5"/>
  <c r="AF15" i="5"/>
  <c r="AG15" i="5"/>
  <c r="AI15" i="5"/>
  <c r="AJ15" i="5"/>
  <c r="Q16" i="5"/>
  <c r="R16" i="5"/>
  <c r="S16" i="5"/>
  <c r="T16" i="5"/>
  <c r="V16" i="5"/>
  <c r="W16" i="5"/>
  <c r="AF16" i="5"/>
  <c r="AG16" i="5"/>
  <c r="AI16" i="5"/>
  <c r="AJ16" i="5"/>
  <c r="Q17" i="5"/>
  <c r="R17" i="5"/>
  <c r="S17" i="5"/>
  <c r="T17" i="5"/>
  <c r="V17" i="5"/>
  <c r="W17" i="5"/>
  <c r="AF17" i="5"/>
  <c r="AG17" i="5"/>
  <c r="AI17" i="5"/>
  <c r="AJ17" i="5"/>
  <c r="Q18" i="5"/>
  <c r="R18" i="5"/>
  <c r="S18" i="5"/>
  <c r="T18" i="5"/>
  <c r="V18" i="5"/>
  <c r="W18" i="5"/>
  <c r="AF18" i="5"/>
  <c r="AG18" i="5"/>
  <c r="AI18" i="5"/>
  <c r="AJ18" i="5"/>
  <c r="Q19" i="5"/>
  <c r="R19" i="5"/>
  <c r="S19" i="5"/>
  <c r="T19" i="5"/>
  <c r="V19" i="5"/>
  <c r="W19" i="5"/>
  <c r="AF19" i="5"/>
  <c r="AG19" i="5"/>
  <c r="AI19" i="5"/>
  <c r="AJ19" i="5"/>
  <c r="Q20" i="5"/>
  <c r="R20" i="5"/>
  <c r="S20" i="5"/>
  <c r="T20" i="5"/>
  <c r="V20" i="5"/>
  <c r="W20" i="5"/>
  <c r="AF20" i="5"/>
  <c r="AG20" i="5"/>
  <c r="AI20" i="5"/>
  <c r="AJ20" i="5"/>
  <c r="Q21" i="5"/>
  <c r="R21" i="5"/>
  <c r="S21" i="5"/>
  <c r="T21" i="5"/>
  <c r="V21" i="5"/>
  <c r="W21" i="5"/>
  <c r="AF21" i="5"/>
  <c r="AG21" i="5"/>
  <c r="AI21" i="5"/>
  <c r="AJ21" i="5"/>
  <c r="Q22" i="5"/>
  <c r="R22" i="5"/>
  <c r="S22" i="5"/>
  <c r="T22" i="5"/>
  <c r="V22" i="5"/>
  <c r="W22" i="5"/>
  <c r="AF22" i="5"/>
  <c r="AG22" i="5"/>
  <c r="AI22" i="5"/>
  <c r="AJ22" i="5"/>
  <c r="Q23" i="5"/>
  <c r="R23" i="5"/>
  <c r="S23" i="5"/>
  <c r="T23" i="5"/>
  <c r="V23" i="5"/>
  <c r="W23" i="5"/>
  <c r="AF23" i="5"/>
  <c r="AG23" i="5"/>
  <c r="AI23" i="5"/>
  <c r="AJ23" i="5"/>
  <c r="Q24" i="5"/>
  <c r="R24" i="5"/>
  <c r="S24" i="5"/>
  <c r="T24" i="5"/>
  <c r="V24" i="5"/>
  <c r="W24" i="5"/>
  <c r="AF24" i="5"/>
  <c r="AG24" i="5"/>
  <c r="AI24" i="5"/>
  <c r="AJ24" i="5"/>
  <c r="Q25" i="5"/>
  <c r="R25" i="5"/>
  <c r="S25" i="5"/>
  <c r="T25" i="5"/>
  <c r="V25" i="5"/>
  <c r="W25" i="5"/>
  <c r="AF25" i="5"/>
  <c r="AG25" i="5"/>
  <c r="AI25" i="5"/>
  <c r="AJ25" i="5"/>
  <c r="Q26" i="5"/>
  <c r="R26" i="5"/>
  <c r="S26" i="5"/>
  <c r="T26" i="5"/>
  <c r="V26" i="5"/>
  <c r="W26" i="5"/>
  <c r="AF26" i="5"/>
  <c r="AG26" i="5"/>
  <c r="AI26" i="5"/>
  <c r="AJ26" i="5"/>
  <c r="Q27" i="5"/>
  <c r="R27" i="5"/>
  <c r="S27" i="5"/>
  <c r="T27" i="5"/>
  <c r="V27" i="5"/>
  <c r="W27" i="5"/>
  <c r="AF27" i="5"/>
  <c r="AG27" i="5"/>
  <c r="AI27" i="5"/>
  <c r="AJ27" i="5"/>
  <c r="Q28" i="5"/>
  <c r="R28" i="5"/>
  <c r="S28" i="5"/>
  <c r="T28" i="5"/>
  <c r="V28" i="5"/>
  <c r="W28" i="5"/>
  <c r="AF28" i="5"/>
  <c r="AG28" i="5"/>
  <c r="AI28" i="5"/>
  <c r="AJ28" i="5"/>
  <c r="Q29" i="5"/>
  <c r="R29" i="5"/>
  <c r="S29" i="5"/>
  <c r="T29" i="5"/>
  <c r="V29" i="5"/>
  <c r="W29" i="5"/>
  <c r="AF29" i="5"/>
  <c r="AG29" i="5"/>
  <c r="AI29" i="5"/>
  <c r="AJ29" i="5"/>
  <c r="Q30" i="5"/>
  <c r="R30" i="5"/>
  <c r="S30" i="5"/>
  <c r="T30" i="5"/>
  <c r="V30" i="5"/>
  <c r="W30" i="5"/>
  <c r="AF30" i="5"/>
  <c r="AG30" i="5"/>
  <c r="AI30" i="5"/>
  <c r="AJ30" i="5"/>
  <c r="Q31" i="5"/>
  <c r="R31" i="5"/>
  <c r="S31" i="5"/>
  <c r="T31" i="5"/>
  <c r="V31" i="5"/>
  <c r="W31" i="5"/>
  <c r="AF31" i="5"/>
  <c r="AG31" i="5"/>
  <c r="AI31" i="5"/>
  <c r="AJ31" i="5"/>
  <c r="Q32" i="5"/>
  <c r="R32" i="5"/>
  <c r="S32" i="5"/>
  <c r="T32" i="5"/>
  <c r="V32" i="5"/>
  <c r="W32" i="5"/>
  <c r="AF32" i="5"/>
  <c r="AG32" i="5"/>
  <c r="AI32" i="5"/>
  <c r="AJ32" i="5"/>
  <c r="Q33" i="5"/>
  <c r="R33" i="5"/>
  <c r="S33" i="5"/>
  <c r="T33" i="5"/>
  <c r="V33" i="5"/>
  <c r="W33" i="5"/>
  <c r="AF33" i="5"/>
  <c r="AG33" i="5"/>
  <c r="AI33" i="5"/>
  <c r="AJ33" i="5"/>
  <c r="Q34" i="5"/>
  <c r="R34" i="5"/>
  <c r="S34" i="5"/>
  <c r="T34" i="5"/>
  <c r="V34" i="5"/>
  <c r="W34" i="5"/>
  <c r="AF34" i="5"/>
  <c r="AG34" i="5"/>
  <c r="AI34" i="5"/>
  <c r="AJ34" i="5"/>
  <c r="Q35" i="5"/>
  <c r="R35" i="5"/>
  <c r="S35" i="5"/>
  <c r="T35" i="5"/>
  <c r="V35" i="5"/>
  <c r="W35" i="5"/>
  <c r="AF35" i="5"/>
  <c r="AG35" i="5"/>
  <c r="AI35" i="5"/>
  <c r="AJ35" i="5"/>
  <c r="Q36" i="5"/>
  <c r="R36" i="5"/>
  <c r="S36" i="5"/>
  <c r="T36" i="5"/>
  <c r="V36" i="5"/>
  <c r="W36" i="5"/>
  <c r="AF36" i="5"/>
  <c r="AG36" i="5"/>
  <c r="AI36" i="5"/>
  <c r="AJ36" i="5"/>
  <c r="Q37" i="5"/>
  <c r="R37" i="5"/>
  <c r="S37" i="5"/>
  <c r="T37" i="5"/>
  <c r="V37" i="5"/>
  <c r="W37" i="5"/>
  <c r="AF37" i="5"/>
  <c r="AG37" i="5"/>
  <c r="AI37" i="5"/>
  <c r="AJ37" i="5"/>
  <c r="Q38" i="5"/>
  <c r="R38" i="5"/>
  <c r="S38" i="5"/>
  <c r="T38" i="5"/>
  <c r="V38" i="5"/>
  <c r="W38" i="5"/>
  <c r="AF38" i="5"/>
  <c r="AG38" i="5"/>
  <c r="AI38" i="5"/>
  <c r="AJ38" i="5"/>
  <c r="Q39" i="5"/>
  <c r="R39" i="5"/>
  <c r="S39" i="5"/>
  <c r="T39" i="5"/>
  <c r="V39" i="5"/>
  <c r="W39" i="5"/>
  <c r="AF39" i="5"/>
  <c r="AG39" i="5"/>
  <c r="AI39" i="5"/>
  <c r="AJ39" i="5"/>
  <c r="Q40" i="5"/>
  <c r="R40" i="5"/>
  <c r="S40" i="5"/>
  <c r="T40" i="5"/>
  <c r="V40" i="5"/>
  <c r="W40" i="5"/>
  <c r="AF40" i="5"/>
  <c r="AG40" i="5"/>
  <c r="AI40" i="5"/>
  <c r="AJ40" i="5"/>
  <c r="Q41" i="5"/>
  <c r="R41" i="5"/>
  <c r="S41" i="5"/>
  <c r="T41" i="5"/>
  <c r="V41" i="5"/>
  <c r="W41" i="5"/>
  <c r="AF41" i="5"/>
  <c r="AG41" i="5"/>
  <c r="AI41" i="5"/>
  <c r="AJ41" i="5"/>
  <c r="Q42" i="5"/>
  <c r="R42" i="5"/>
  <c r="S42" i="5"/>
  <c r="T42" i="5"/>
  <c r="V42" i="5"/>
  <c r="W42" i="5"/>
  <c r="AF42" i="5"/>
  <c r="AG42" i="5"/>
  <c r="AI42" i="5"/>
  <c r="AJ42" i="5"/>
  <c r="Q43" i="5"/>
  <c r="R43" i="5"/>
  <c r="S43" i="5"/>
  <c r="T43" i="5"/>
  <c r="V43" i="5"/>
  <c r="W43" i="5"/>
  <c r="AF43" i="5"/>
  <c r="AG43" i="5"/>
  <c r="AI43" i="5"/>
  <c r="AJ43" i="5"/>
  <c r="Q44" i="5"/>
  <c r="R44" i="5"/>
  <c r="S44" i="5"/>
  <c r="T44" i="5"/>
  <c r="V44" i="5"/>
  <c r="W44" i="5"/>
  <c r="AF44" i="5"/>
  <c r="AG44" i="5"/>
  <c r="AI44" i="5"/>
  <c r="AJ44" i="5"/>
  <c r="Q45" i="5"/>
  <c r="R45" i="5"/>
  <c r="S45" i="5"/>
  <c r="T45" i="5"/>
  <c r="V45" i="5"/>
  <c r="W45" i="5"/>
  <c r="AF45" i="5"/>
  <c r="AG45" i="5"/>
  <c r="AI45" i="5"/>
  <c r="AJ45" i="5"/>
  <c r="Q46" i="5"/>
  <c r="R46" i="5"/>
  <c r="S46" i="5"/>
  <c r="T46" i="5"/>
  <c r="V46" i="5"/>
  <c r="W46" i="5"/>
  <c r="AF46" i="5"/>
  <c r="AG46" i="5"/>
  <c r="AI46" i="5"/>
  <c r="AJ46" i="5"/>
  <c r="Q47" i="5"/>
  <c r="R47" i="5"/>
  <c r="S47" i="5"/>
  <c r="T47" i="5"/>
  <c r="V47" i="5"/>
  <c r="W47" i="5"/>
  <c r="AF47" i="5"/>
  <c r="AG47" i="5"/>
  <c r="AI47" i="5"/>
  <c r="AJ47" i="5"/>
  <c r="Q48" i="5"/>
  <c r="R48" i="5"/>
  <c r="S48" i="5"/>
  <c r="T48" i="5"/>
  <c r="V48" i="5"/>
  <c r="W48" i="5"/>
  <c r="AF48" i="5"/>
  <c r="AG48" i="5"/>
  <c r="AI48" i="5"/>
  <c r="AJ48" i="5"/>
  <c r="Q49" i="5"/>
  <c r="R49" i="5"/>
  <c r="S49" i="5"/>
  <c r="T49" i="5"/>
  <c r="V49" i="5"/>
  <c r="W49" i="5"/>
  <c r="AF49" i="5"/>
  <c r="AG49" i="5"/>
  <c r="AI49" i="5"/>
  <c r="AJ49" i="5"/>
  <c r="Q50" i="5"/>
  <c r="R50" i="5"/>
  <c r="S50" i="5"/>
  <c r="T50" i="5"/>
  <c r="V50" i="5"/>
  <c r="W50" i="5"/>
  <c r="AF50" i="5"/>
  <c r="AG50" i="5"/>
  <c r="AI50" i="5"/>
  <c r="AJ50" i="5"/>
  <c r="Q51" i="5"/>
  <c r="R51" i="5"/>
  <c r="S51" i="5"/>
  <c r="T51" i="5"/>
  <c r="V51" i="5"/>
  <c r="W51" i="5"/>
  <c r="AF51" i="5"/>
  <c r="AG51" i="5"/>
  <c r="AI51" i="5"/>
  <c r="AJ51" i="5"/>
  <c r="Q52" i="5"/>
  <c r="R52" i="5"/>
  <c r="S52" i="5"/>
  <c r="T52" i="5"/>
  <c r="V52" i="5"/>
  <c r="W52" i="5"/>
  <c r="AF52" i="5"/>
  <c r="AG52" i="5"/>
  <c r="AI52" i="5"/>
  <c r="AJ52" i="5"/>
  <c r="Q53" i="5"/>
  <c r="R53" i="5"/>
  <c r="S53" i="5"/>
  <c r="T53" i="5"/>
  <c r="V53" i="5"/>
  <c r="W53" i="5"/>
  <c r="AF53" i="5"/>
  <c r="AG53" i="5"/>
  <c r="AI53" i="5"/>
  <c r="AJ53" i="5"/>
  <c r="Q54" i="5"/>
  <c r="R54" i="5"/>
  <c r="S54" i="5"/>
  <c r="T54" i="5"/>
  <c r="V54" i="5"/>
  <c r="W54" i="5"/>
  <c r="AF54" i="5"/>
  <c r="AG54" i="5"/>
  <c r="AI54" i="5"/>
  <c r="AJ54" i="5"/>
  <c r="Q55" i="5"/>
  <c r="R55" i="5"/>
  <c r="S55" i="5"/>
  <c r="T55" i="5"/>
  <c r="V55" i="5"/>
  <c r="W55" i="5"/>
  <c r="AF55" i="5"/>
  <c r="AG55" i="5"/>
  <c r="AI55" i="5"/>
  <c r="AJ55" i="5"/>
  <c r="Q56" i="5"/>
  <c r="R56" i="5"/>
  <c r="S56" i="5"/>
  <c r="T56" i="5"/>
  <c r="V56" i="5"/>
  <c r="W56" i="5"/>
  <c r="AF56" i="5"/>
  <c r="AG56" i="5"/>
  <c r="AI56" i="5"/>
  <c r="AJ56" i="5"/>
  <c r="Q57" i="5"/>
  <c r="R57" i="5"/>
  <c r="S57" i="5"/>
  <c r="T57" i="5"/>
  <c r="V57" i="5"/>
  <c r="W57" i="5"/>
  <c r="AF57" i="5"/>
  <c r="AG57" i="5"/>
  <c r="AI57" i="5"/>
  <c r="AJ57" i="5"/>
  <c r="Q58" i="5"/>
  <c r="R58" i="5"/>
  <c r="S58" i="5"/>
  <c r="T58" i="5"/>
  <c r="V58" i="5"/>
  <c r="W58" i="5"/>
  <c r="AF58" i="5"/>
  <c r="AG58" i="5"/>
  <c r="AI58" i="5"/>
  <c r="AJ58" i="5"/>
  <c r="Q59" i="5"/>
  <c r="R59" i="5"/>
  <c r="S59" i="5"/>
  <c r="T59" i="5"/>
  <c r="V59" i="5"/>
  <c r="W59" i="5"/>
  <c r="AF59" i="5"/>
  <c r="AG59" i="5"/>
  <c r="AI59" i="5"/>
  <c r="AJ59" i="5"/>
  <c r="Q60" i="5"/>
  <c r="R60" i="5"/>
  <c r="S60" i="5"/>
  <c r="T60" i="5"/>
  <c r="V60" i="5"/>
  <c r="W60" i="5"/>
  <c r="AF60" i="5"/>
  <c r="AG60" i="5"/>
  <c r="AI60" i="5"/>
  <c r="AJ60" i="5"/>
  <c r="Q61" i="5"/>
  <c r="R61" i="5"/>
  <c r="S61" i="5"/>
  <c r="T61" i="5"/>
  <c r="V61" i="5"/>
  <c r="W61" i="5"/>
  <c r="AF61" i="5"/>
  <c r="AG61" i="5"/>
  <c r="AI61" i="5"/>
  <c r="AJ61" i="5"/>
  <c r="Q62" i="5"/>
  <c r="R62" i="5"/>
  <c r="S62" i="5"/>
  <c r="T62" i="5"/>
  <c r="V62" i="5"/>
  <c r="W62" i="5"/>
  <c r="AF62" i="5"/>
  <c r="AG62" i="5"/>
  <c r="AI62" i="5"/>
  <c r="AJ62" i="5"/>
  <c r="Q63" i="5"/>
  <c r="R63" i="5"/>
  <c r="S63" i="5"/>
  <c r="T63" i="5"/>
  <c r="V63" i="5"/>
  <c r="W63" i="5"/>
  <c r="AF63" i="5"/>
  <c r="AG63" i="5"/>
  <c r="AI63" i="5"/>
  <c r="AJ63" i="5"/>
  <c r="Q64" i="5"/>
  <c r="R64" i="5"/>
  <c r="S64" i="5"/>
  <c r="T64" i="5"/>
  <c r="V64" i="5"/>
  <c r="W64" i="5"/>
  <c r="AF64" i="5"/>
  <c r="AG64" i="5"/>
  <c r="AI64" i="5"/>
  <c r="AJ64" i="5"/>
  <c r="Q65" i="5"/>
  <c r="R65" i="5"/>
  <c r="S65" i="5"/>
  <c r="T65" i="5"/>
  <c r="V65" i="5"/>
  <c r="W65" i="5"/>
  <c r="AF65" i="5"/>
  <c r="AG65" i="5"/>
  <c r="AI65" i="5"/>
  <c r="AJ65" i="5"/>
  <c r="Q66" i="5"/>
  <c r="R66" i="5"/>
  <c r="S66" i="5"/>
  <c r="T66" i="5"/>
  <c r="V66" i="5"/>
  <c r="W66" i="5"/>
  <c r="AF66" i="5"/>
  <c r="AG66" i="5"/>
  <c r="AI66" i="5"/>
  <c r="AJ66" i="5"/>
  <c r="Q67" i="5"/>
  <c r="R67" i="5"/>
  <c r="S67" i="5"/>
  <c r="T67" i="5"/>
  <c r="V67" i="5"/>
  <c r="W67" i="5"/>
  <c r="AF67" i="5"/>
  <c r="AG67" i="5"/>
  <c r="AI67" i="5"/>
  <c r="AJ67" i="5"/>
  <c r="Q68" i="5"/>
  <c r="R68" i="5"/>
  <c r="S68" i="5"/>
  <c r="T68" i="5"/>
  <c r="V68" i="5"/>
  <c r="W68" i="5"/>
  <c r="AF68" i="5"/>
  <c r="AG68" i="5"/>
  <c r="AI68" i="5"/>
  <c r="AJ68" i="5"/>
  <c r="Q69" i="5"/>
  <c r="R69" i="5"/>
  <c r="S69" i="5"/>
  <c r="T69" i="5"/>
  <c r="V69" i="5"/>
  <c r="W69" i="5"/>
  <c r="AF69" i="5"/>
  <c r="AG69" i="5"/>
  <c r="AI69" i="5"/>
  <c r="AJ69" i="5"/>
  <c r="Q70" i="5"/>
  <c r="R70" i="5"/>
  <c r="S70" i="5"/>
  <c r="T70" i="5"/>
  <c r="V70" i="5"/>
  <c r="W70" i="5"/>
  <c r="AF70" i="5"/>
  <c r="AG70" i="5"/>
  <c r="AI70" i="5"/>
  <c r="AJ70" i="5"/>
  <c r="Q71" i="5"/>
  <c r="R71" i="5"/>
  <c r="S71" i="5"/>
  <c r="T71" i="5"/>
  <c r="V71" i="5"/>
  <c r="W71" i="5"/>
  <c r="AF71" i="5"/>
  <c r="AG71" i="5"/>
  <c r="AI71" i="5"/>
  <c r="AJ71" i="5"/>
  <c r="Q72" i="5"/>
  <c r="R72" i="5"/>
  <c r="S72" i="5"/>
  <c r="T72" i="5"/>
  <c r="V72" i="5"/>
  <c r="W72" i="5"/>
  <c r="AF72" i="5"/>
  <c r="AG72" i="5"/>
  <c r="AI72" i="5"/>
  <c r="AJ72" i="5"/>
  <c r="Q73" i="5"/>
  <c r="R73" i="5"/>
  <c r="S73" i="5"/>
  <c r="T73" i="5"/>
  <c r="V73" i="5"/>
  <c r="W73" i="5"/>
  <c r="AF73" i="5"/>
  <c r="AG73" i="5"/>
  <c r="AI73" i="5"/>
  <c r="AJ73" i="5"/>
  <c r="Q74" i="5"/>
  <c r="R74" i="5"/>
  <c r="S74" i="5"/>
  <c r="T74" i="5"/>
  <c r="V74" i="5"/>
  <c r="W74" i="5"/>
  <c r="AF74" i="5"/>
  <c r="AG74" i="5"/>
  <c r="AI74" i="5"/>
  <c r="AJ74" i="5"/>
  <c r="Q75" i="5"/>
  <c r="R75" i="5"/>
  <c r="S75" i="5"/>
  <c r="T75" i="5"/>
  <c r="V75" i="5"/>
  <c r="W75" i="5"/>
  <c r="AF75" i="5"/>
  <c r="AG75" i="5"/>
  <c r="AI75" i="5"/>
  <c r="AJ75" i="5"/>
  <c r="Q76" i="5"/>
  <c r="R76" i="5"/>
  <c r="S76" i="5"/>
  <c r="T76" i="5"/>
  <c r="V76" i="5"/>
  <c r="W76" i="5"/>
  <c r="AF76" i="5"/>
  <c r="AG76" i="5"/>
  <c r="AI76" i="5"/>
  <c r="AJ76" i="5"/>
  <c r="Q77" i="5"/>
  <c r="R77" i="5"/>
  <c r="S77" i="5"/>
  <c r="T77" i="5"/>
  <c r="V77" i="5"/>
  <c r="W77" i="5"/>
  <c r="AF77" i="5"/>
  <c r="AG77" i="5"/>
  <c r="AI77" i="5"/>
  <c r="AJ77" i="5"/>
  <c r="Q78" i="5"/>
  <c r="R78" i="5"/>
  <c r="S78" i="5"/>
  <c r="T78" i="5"/>
  <c r="V78" i="5"/>
  <c r="W78" i="5"/>
  <c r="AF78" i="5"/>
  <c r="AG78" i="5"/>
  <c r="AI78" i="5"/>
  <c r="AJ78" i="5"/>
  <c r="Q79" i="5"/>
  <c r="R79" i="5"/>
  <c r="S79" i="5"/>
  <c r="T79" i="5"/>
  <c r="V79" i="5"/>
  <c r="W79" i="5"/>
  <c r="AF79" i="5"/>
  <c r="AG79" i="5"/>
  <c r="AI79" i="5"/>
  <c r="AJ79" i="5"/>
  <c r="Q80" i="5"/>
  <c r="R80" i="5"/>
  <c r="S80" i="5"/>
  <c r="T80" i="5"/>
  <c r="V80" i="5"/>
  <c r="W80" i="5"/>
  <c r="AF80" i="5"/>
  <c r="AG80" i="5"/>
  <c r="AI80" i="5"/>
  <c r="AJ80" i="5"/>
  <c r="Q81" i="5"/>
  <c r="R81" i="5"/>
  <c r="S81" i="5"/>
  <c r="T81" i="5"/>
  <c r="V81" i="5"/>
  <c r="W81" i="5"/>
  <c r="AF81" i="5"/>
  <c r="AG81" i="5"/>
  <c r="AI81" i="5"/>
  <c r="AJ81" i="5"/>
  <c r="Q82" i="5"/>
  <c r="R82" i="5"/>
  <c r="S82" i="5"/>
  <c r="T82" i="5"/>
  <c r="V82" i="5"/>
  <c r="W82" i="5"/>
  <c r="AF82" i="5"/>
  <c r="AG82" i="5"/>
  <c r="AI82" i="5"/>
  <c r="AJ82" i="5"/>
  <c r="Q83" i="5"/>
  <c r="R83" i="5"/>
  <c r="S83" i="5"/>
  <c r="T83" i="5"/>
  <c r="V83" i="5"/>
  <c r="W83" i="5"/>
  <c r="AF83" i="5"/>
  <c r="AG83" i="5"/>
  <c r="AI83" i="5"/>
  <c r="AJ83" i="5"/>
  <c r="Q84" i="5"/>
  <c r="R84" i="5"/>
  <c r="S84" i="5"/>
  <c r="T84" i="5"/>
  <c r="V84" i="5"/>
  <c r="W84" i="5"/>
  <c r="AF84" i="5"/>
  <c r="AG84" i="5"/>
  <c r="AI84" i="5"/>
  <c r="AJ84" i="5"/>
  <c r="Q85" i="5"/>
  <c r="R85" i="5"/>
  <c r="S85" i="5"/>
  <c r="T85" i="5"/>
  <c r="V85" i="5"/>
  <c r="W85" i="5"/>
  <c r="AF85" i="5"/>
  <c r="AG85" i="5"/>
  <c r="AI85" i="5"/>
  <c r="AJ85" i="5"/>
  <c r="Q86" i="5"/>
  <c r="R86" i="5"/>
  <c r="S86" i="5"/>
  <c r="T86" i="5"/>
  <c r="V86" i="5"/>
  <c r="W86" i="5"/>
  <c r="AF86" i="5"/>
  <c r="AG86" i="5"/>
  <c r="AI86" i="5"/>
  <c r="AJ86" i="5"/>
  <c r="Q87" i="5"/>
  <c r="R87" i="5"/>
  <c r="S87" i="5"/>
  <c r="T87" i="5"/>
  <c r="V87" i="5"/>
  <c r="W87" i="5"/>
  <c r="AF87" i="5"/>
  <c r="AG87" i="5"/>
  <c r="AI87" i="5"/>
  <c r="AJ87" i="5"/>
  <c r="Q88" i="5"/>
  <c r="R88" i="5"/>
  <c r="S88" i="5"/>
  <c r="T88" i="5"/>
  <c r="V88" i="5"/>
  <c r="W88" i="5"/>
  <c r="AF88" i="5"/>
  <c r="AG88" i="5"/>
  <c r="AI88" i="5"/>
  <c r="AJ88" i="5"/>
  <c r="Q89" i="5"/>
  <c r="R89" i="5"/>
  <c r="S89" i="5"/>
  <c r="T89" i="5"/>
  <c r="V89" i="5"/>
  <c r="W89" i="5"/>
  <c r="AF89" i="5"/>
  <c r="AG89" i="5"/>
  <c r="AI89" i="5"/>
  <c r="AJ89" i="5"/>
  <c r="Q90" i="5"/>
  <c r="R90" i="5"/>
  <c r="S90" i="5"/>
  <c r="T90" i="5"/>
  <c r="V90" i="5"/>
  <c r="W90" i="5"/>
  <c r="AF90" i="5"/>
  <c r="AG90" i="5"/>
  <c r="AI90" i="5"/>
  <c r="AJ90" i="5"/>
  <c r="Q91" i="5"/>
  <c r="R91" i="5"/>
  <c r="S91" i="5"/>
  <c r="T91" i="5"/>
  <c r="V91" i="5"/>
  <c r="W91" i="5"/>
  <c r="AF91" i="5"/>
  <c r="AG91" i="5"/>
  <c r="AI91" i="5"/>
  <c r="AJ91" i="5"/>
  <c r="Q92" i="5"/>
  <c r="R92" i="5"/>
  <c r="S92" i="5"/>
  <c r="T92" i="5"/>
  <c r="V92" i="5"/>
  <c r="W92" i="5"/>
  <c r="AF92" i="5"/>
  <c r="AG92" i="5"/>
  <c r="AI92" i="5"/>
  <c r="AJ92" i="5"/>
  <c r="Q93" i="5"/>
  <c r="R93" i="5"/>
  <c r="S93" i="5"/>
  <c r="T93" i="5"/>
  <c r="V93" i="5"/>
  <c r="W93" i="5"/>
  <c r="AF93" i="5"/>
  <c r="AG93" i="5"/>
  <c r="AI93" i="5"/>
  <c r="AJ93" i="5"/>
  <c r="Q94" i="5"/>
  <c r="R94" i="5"/>
  <c r="S94" i="5"/>
  <c r="T94" i="5"/>
  <c r="V94" i="5"/>
  <c r="W94" i="5"/>
  <c r="AF94" i="5"/>
  <c r="AG94" i="5"/>
  <c r="AI94" i="5"/>
  <c r="AJ94" i="5"/>
  <c r="Q95" i="5"/>
  <c r="R95" i="5"/>
  <c r="S95" i="5"/>
  <c r="T95" i="5"/>
  <c r="V95" i="5"/>
  <c r="W95" i="5"/>
  <c r="AF95" i="5"/>
  <c r="AG95" i="5"/>
  <c r="AI95" i="5"/>
  <c r="AJ95" i="5"/>
  <c r="Q96" i="5"/>
  <c r="R96" i="5"/>
  <c r="S96" i="5"/>
  <c r="T96" i="5"/>
  <c r="V96" i="5"/>
  <c r="W96" i="5"/>
  <c r="AF96" i="5"/>
  <c r="AG96" i="5"/>
  <c r="AI96" i="5"/>
  <c r="AJ96" i="5"/>
  <c r="Q97" i="5"/>
  <c r="R97" i="5"/>
  <c r="S97" i="5"/>
  <c r="T97" i="5"/>
  <c r="V97" i="5"/>
  <c r="W97" i="5"/>
  <c r="AF97" i="5"/>
  <c r="AG97" i="5"/>
  <c r="AI97" i="5"/>
  <c r="AJ97" i="5"/>
  <c r="Q98" i="5"/>
  <c r="R98" i="5"/>
  <c r="S98" i="5"/>
  <c r="T98" i="5"/>
  <c r="V98" i="5"/>
  <c r="W98" i="5"/>
  <c r="AF98" i="5"/>
  <c r="AG98" i="5"/>
  <c r="AI98" i="5"/>
  <c r="AJ98" i="5"/>
  <c r="Q99" i="5"/>
  <c r="R99" i="5"/>
  <c r="S99" i="5"/>
  <c r="T99" i="5"/>
  <c r="V99" i="5"/>
  <c r="W99" i="5"/>
  <c r="AF99" i="5"/>
  <c r="AG99" i="5"/>
  <c r="AI99" i="5"/>
  <c r="AJ99" i="5"/>
  <c r="Q100" i="5"/>
  <c r="R100" i="5"/>
  <c r="S100" i="5"/>
  <c r="T100" i="5"/>
  <c r="V100" i="5"/>
  <c r="W100" i="5"/>
  <c r="AF100" i="5"/>
  <c r="AG100" i="5"/>
  <c r="AI100" i="5"/>
  <c r="AJ100" i="5"/>
  <c r="Q101" i="5"/>
  <c r="R101" i="5"/>
  <c r="S101" i="5"/>
  <c r="T101" i="5"/>
  <c r="V101" i="5"/>
  <c r="W101" i="5"/>
  <c r="AF101" i="5"/>
  <c r="AG101" i="5"/>
  <c r="AI101" i="5"/>
  <c r="AJ101" i="5"/>
  <c r="Q102" i="5"/>
  <c r="R102" i="5"/>
  <c r="S102" i="5"/>
  <c r="T102" i="5"/>
  <c r="V102" i="5"/>
  <c r="W102" i="5"/>
  <c r="AF102" i="5"/>
  <c r="AG102" i="5"/>
  <c r="AI102" i="5"/>
  <c r="AJ102" i="5"/>
  <c r="Q103" i="5"/>
  <c r="R103" i="5"/>
  <c r="S103" i="5"/>
  <c r="T103" i="5"/>
  <c r="V103" i="5"/>
  <c r="W103" i="5"/>
  <c r="AF103" i="5"/>
  <c r="AG103" i="5"/>
  <c r="AI103" i="5"/>
  <c r="AJ103" i="5"/>
  <c r="Q104" i="5"/>
  <c r="R104" i="5"/>
  <c r="S104" i="5"/>
  <c r="T104" i="5"/>
  <c r="V104" i="5"/>
  <c r="W104" i="5"/>
  <c r="AF104" i="5"/>
  <c r="AG104" i="5"/>
  <c r="AI104" i="5"/>
  <c r="AJ104" i="5"/>
  <c r="Q105" i="5"/>
  <c r="R105" i="5"/>
  <c r="S105" i="5"/>
  <c r="T105" i="5"/>
  <c r="V105" i="5"/>
  <c r="W105" i="5"/>
  <c r="AF105" i="5"/>
  <c r="AG105" i="5"/>
  <c r="AI105" i="5"/>
  <c r="AJ105" i="5"/>
  <c r="Q106" i="5"/>
  <c r="R106" i="5"/>
  <c r="S106" i="5"/>
  <c r="T106" i="5"/>
  <c r="V106" i="5"/>
  <c r="W106" i="5"/>
  <c r="AF106" i="5"/>
  <c r="AG106" i="5"/>
  <c r="AI106" i="5"/>
  <c r="AJ106" i="5"/>
  <c r="Q107" i="5"/>
  <c r="R107" i="5"/>
  <c r="S107" i="5"/>
  <c r="T107" i="5"/>
  <c r="V107" i="5"/>
  <c r="W107" i="5"/>
  <c r="AF107" i="5"/>
  <c r="AG107" i="5"/>
  <c r="AI107" i="5"/>
  <c r="AJ107" i="5"/>
  <c r="Q108" i="5"/>
  <c r="R108" i="5"/>
  <c r="S108" i="5"/>
  <c r="T108" i="5"/>
  <c r="V108" i="5"/>
  <c r="W108" i="5"/>
  <c r="AF108" i="5"/>
  <c r="AG108" i="5"/>
  <c r="AI108" i="5"/>
  <c r="AJ108" i="5"/>
  <c r="Q109" i="5"/>
  <c r="R109" i="5"/>
  <c r="S109" i="5"/>
  <c r="T109" i="5"/>
  <c r="V109" i="5"/>
  <c r="W109" i="5"/>
  <c r="AF109" i="5"/>
  <c r="AG109" i="5"/>
  <c r="AI109" i="5"/>
  <c r="AJ109" i="5"/>
  <c r="Q110" i="5"/>
  <c r="R110" i="5"/>
  <c r="S110" i="5"/>
  <c r="T110" i="5"/>
  <c r="V110" i="5"/>
  <c r="W110" i="5"/>
  <c r="AF110" i="5"/>
  <c r="AG110" i="5"/>
  <c r="AI110" i="5"/>
  <c r="AJ110" i="5"/>
  <c r="Q111" i="5"/>
  <c r="R111" i="5"/>
  <c r="S111" i="5"/>
  <c r="T111" i="5"/>
  <c r="V111" i="5"/>
  <c r="W111" i="5"/>
  <c r="AF111" i="5"/>
  <c r="AG111" i="5"/>
  <c r="AI111" i="5"/>
  <c r="AJ111" i="5"/>
  <c r="Q112" i="5"/>
  <c r="R112" i="5"/>
  <c r="S112" i="5"/>
  <c r="T112" i="5"/>
  <c r="V112" i="5"/>
  <c r="W112" i="5"/>
  <c r="AF112" i="5"/>
  <c r="AG112" i="5"/>
  <c r="AI112" i="5"/>
  <c r="AJ112" i="5"/>
  <c r="Q113" i="5"/>
  <c r="R113" i="5"/>
  <c r="S113" i="5"/>
  <c r="T113" i="5"/>
  <c r="V113" i="5"/>
  <c r="W113" i="5"/>
  <c r="AF113" i="5"/>
  <c r="AG113" i="5"/>
  <c r="AI113" i="5"/>
  <c r="AJ113" i="5"/>
  <c r="Q114" i="5"/>
  <c r="R114" i="5"/>
  <c r="S114" i="5"/>
  <c r="T114" i="5"/>
  <c r="V114" i="5"/>
  <c r="W114" i="5"/>
  <c r="AF114" i="5"/>
  <c r="AG114" i="5"/>
  <c r="AI114" i="5"/>
  <c r="AJ114" i="5"/>
  <c r="Q115" i="5"/>
  <c r="R115" i="5"/>
  <c r="S115" i="5"/>
  <c r="T115" i="5"/>
  <c r="V115" i="5"/>
  <c r="W115" i="5"/>
  <c r="AF115" i="5"/>
  <c r="AG115" i="5"/>
  <c r="AI115" i="5"/>
  <c r="AJ115" i="5"/>
  <c r="Q116" i="5"/>
  <c r="R116" i="5"/>
  <c r="S116" i="5"/>
  <c r="T116" i="5"/>
  <c r="V116" i="5"/>
  <c r="W116" i="5"/>
  <c r="AF116" i="5"/>
  <c r="AG116" i="5"/>
  <c r="AI116" i="5"/>
  <c r="AJ116" i="5"/>
  <c r="Q7" i="4"/>
  <c r="R7" i="4"/>
  <c r="S7" i="4"/>
  <c r="T7" i="4"/>
  <c r="V7" i="4"/>
  <c r="W7" i="4"/>
  <c r="AF7" i="4"/>
  <c r="AG7" i="4"/>
  <c r="AI7" i="4"/>
  <c r="AJ7" i="4"/>
  <c r="Q8" i="4"/>
  <c r="R8" i="4"/>
  <c r="S8" i="4"/>
  <c r="T8" i="4"/>
  <c r="V8" i="4"/>
  <c r="W8" i="4"/>
  <c r="AF8" i="4"/>
  <c r="AG8" i="4"/>
  <c r="AI8" i="4"/>
  <c r="AJ8" i="4"/>
  <c r="Q9" i="4"/>
  <c r="R9" i="4"/>
  <c r="S9" i="4"/>
  <c r="T9" i="4"/>
  <c r="V9" i="4"/>
  <c r="W9" i="4"/>
  <c r="AF9" i="4"/>
  <c r="AG9" i="4"/>
  <c r="AI9" i="4"/>
  <c r="AJ9" i="4"/>
  <c r="Q10" i="4"/>
  <c r="R10" i="4"/>
  <c r="S10" i="4"/>
  <c r="T10" i="4"/>
  <c r="V10" i="4"/>
  <c r="W10" i="4"/>
  <c r="AF10" i="4"/>
  <c r="AG10" i="4"/>
  <c r="AI10" i="4"/>
  <c r="AJ10" i="4"/>
  <c r="Q11" i="4"/>
  <c r="R11" i="4"/>
  <c r="S11" i="4"/>
  <c r="T11" i="4"/>
  <c r="V11" i="4"/>
  <c r="W11" i="4"/>
  <c r="AF11" i="4"/>
  <c r="AG11" i="4"/>
  <c r="AI11" i="4"/>
  <c r="AJ11" i="4"/>
  <c r="Q12" i="4"/>
  <c r="R12" i="4"/>
  <c r="S12" i="4"/>
  <c r="T12" i="4"/>
  <c r="V12" i="4"/>
  <c r="W12" i="4"/>
  <c r="AF12" i="4"/>
  <c r="AG12" i="4"/>
  <c r="AI12" i="4"/>
  <c r="AJ12" i="4"/>
  <c r="Q13" i="4"/>
  <c r="R13" i="4"/>
  <c r="S13" i="4"/>
  <c r="T13" i="4"/>
  <c r="V13" i="4"/>
  <c r="W13" i="4"/>
  <c r="AF13" i="4"/>
  <c r="AG13" i="4"/>
  <c r="AI13" i="4"/>
  <c r="AJ13" i="4"/>
  <c r="Q14" i="4"/>
  <c r="R14" i="4"/>
  <c r="S14" i="4"/>
  <c r="T14" i="4"/>
  <c r="V14" i="4"/>
  <c r="W14" i="4"/>
  <c r="AF14" i="4"/>
  <c r="AG14" i="4"/>
  <c r="AI14" i="4"/>
  <c r="AJ14" i="4"/>
  <c r="Q15" i="4"/>
  <c r="R15" i="4"/>
  <c r="S15" i="4"/>
  <c r="T15" i="4"/>
  <c r="V15" i="4"/>
  <c r="W15" i="4"/>
  <c r="AF15" i="4"/>
  <c r="AG15" i="4"/>
  <c r="AI15" i="4"/>
  <c r="AJ15" i="4"/>
  <c r="Q16" i="4"/>
  <c r="R16" i="4"/>
  <c r="S16" i="4"/>
  <c r="T16" i="4"/>
  <c r="V16" i="4"/>
  <c r="W16" i="4"/>
  <c r="AF16" i="4"/>
  <c r="AG16" i="4"/>
  <c r="AI16" i="4"/>
  <c r="AJ16" i="4"/>
  <c r="Q17" i="4"/>
  <c r="R17" i="4"/>
  <c r="S17" i="4"/>
  <c r="T17" i="4"/>
  <c r="V17" i="4"/>
  <c r="W17" i="4"/>
  <c r="AF17" i="4"/>
  <c r="AG17" i="4"/>
  <c r="AI17" i="4"/>
  <c r="AJ17" i="4"/>
  <c r="Q18" i="4"/>
  <c r="R18" i="4"/>
  <c r="S18" i="4"/>
  <c r="T18" i="4"/>
  <c r="V18" i="4"/>
  <c r="W18" i="4"/>
  <c r="AF18" i="4"/>
  <c r="AG18" i="4"/>
  <c r="AI18" i="4"/>
  <c r="AJ18" i="4"/>
  <c r="Q19" i="4"/>
  <c r="R19" i="4"/>
  <c r="S19" i="4"/>
  <c r="T19" i="4"/>
  <c r="V19" i="4"/>
  <c r="W19" i="4"/>
  <c r="AF19" i="4"/>
  <c r="AG19" i="4"/>
  <c r="AI19" i="4"/>
  <c r="AJ19" i="4"/>
  <c r="Q20" i="4"/>
  <c r="R20" i="4"/>
  <c r="S20" i="4"/>
  <c r="T20" i="4"/>
  <c r="V20" i="4"/>
  <c r="W20" i="4"/>
  <c r="AF20" i="4"/>
  <c r="AG20" i="4"/>
  <c r="AI20" i="4"/>
  <c r="AJ20" i="4"/>
  <c r="Q21" i="4"/>
  <c r="R21" i="4"/>
  <c r="S21" i="4"/>
  <c r="T21" i="4"/>
  <c r="V21" i="4"/>
  <c r="W21" i="4"/>
  <c r="AF21" i="4"/>
  <c r="AG21" i="4"/>
  <c r="AI21" i="4"/>
  <c r="AJ21" i="4"/>
  <c r="Q22" i="4"/>
  <c r="R22" i="4"/>
  <c r="S22" i="4"/>
  <c r="T22" i="4"/>
  <c r="V22" i="4"/>
  <c r="W22" i="4"/>
  <c r="AF22" i="4"/>
  <c r="AG22" i="4"/>
  <c r="AI22" i="4"/>
  <c r="AJ22" i="4"/>
  <c r="Q23" i="4"/>
  <c r="R23" i="4"/>
  <c r="S23" i="4"/>
  <c r="T23" i="4"/>
  <c r="V23" i="4"/>
  <c r="W23" i="4"/>
  <c r="AF23" i="4"/>
  <c r="AG23" i="4"/>
  <c r="AI23" i="4"/>
  <c r="AJ23" i="4"/>
  <c r="Q24" i="4"/>
  <c r="R24" i="4"/>
  <c r="S24" i="4"/>
  <c r="T24" i="4"/>
  <c r="V24" i="4"/>
  <c r="W24" i="4"/>
  <c r="AF24" i="4"/>
  <c r="AG24" i="4"/>
  <c r="AI24" i="4"/>
  <c r="AJ24" i="4"/>
  <c r="Q25" i="4"/>
  <c r="R25" i="4"/>
  <c r="S25" i="4"/>
  <c r="T25" i="4"/>
  <c r="V25" i="4"/>
  <c r="W25" i="4"/>
  <c r="AF25" i="4"/>
  <c r="AG25" i="4"/>
  <c r="AI25" i="4"/>
  <c r="AJ25" i="4"/>
  <c r="Q26" i="4"/>
  <c r="R26" i="4"/>
  <c r="S26" i="4"/>
  <c r="T26" i="4"/>
  <c r="V26" i="4"/>
  <c r="W26" i="4"/>
  <c r="AF26" i="4"/>
  <c r="AG26" i="4"/>
  <c r="AI26" i="4"/>
  <c r="AJ26" i="4"/>
  <c r="Q27" i="4"/>
  <c r="R27" i="4"/>
  <c r="S27" i="4"/>
  <c r="T27" i="4"/>
  <c r="V27" i="4"/>
  <c r="W27" i="4"/>
  <c r="AF27" i="4"/>
  <c r="AG27" i="4"/>
  <c r="AI27" i="4"/>
  <c r="AJ27" i="4"/>
  <c r="Q28" i="4"/>
  <c r="R28" i="4"/>
  <c r="S28" i="4"/>
  <c r="T28" i="4"/>
  <c r="V28" i="4"/>
  <c r="W28" i="4"/>
  <c r="AF28" i="4"/>
  <c r="AG28" i="4"/>
  <c r="AI28" i="4"/>
  <c r="AJ28" i="4"/>
  <c r="Q29" i="4"/>
  <c r="R29" i="4"/>
  <c r="S29" i="4"/>
  <c r="T29" i="4"/>
  <c r="V29" i="4"/>
  <c r="W29" i="4"/>
  <c r="AF29" i="4"/>
  <c r="AG29" i="4"/>
  <c r="AI29" i="4"/>
  <c r="AJ29" i="4"/>
  <c r="Q30" i="4"/>
  <c r="R30" i="4"/>
  <c r="S30" i="4"/>
  <c r="T30" i="4"/>
  <c r="V30" i="4"/>
  <c r="W30" i="4"/>
  <c r="AF30" i="4"/>
  <c r="AG30" i="4"/>
  <c r="AI30" i="4"/>
  <c r="AJ30" i="4"/>
  <c r="Q31" i="4"/>
  <c r="R31" i="4"/>
  <c r="S31" i="4"/>
  <c r="T31" i="4"/>
  <c r="V31" i="4"/>
  <c r="W31" i="4"/>
  <c r="AF31" i="4"/>
  <c r="AG31" i="4"/>
  <c r="AI31" i="4"/>
  <c r="AJ31" i="4"/>
  <c r="Q32" i="4"/>
  <c r="R32" i="4"/>
  <c r="S32" i="4"/>
  <c r="T32" i="4"/>
  <c r="V32" i="4"/>
  <c r="W32" i="4"/>
  <c r="AF32" i="4"/>
  <c r="AG32" i="4"/>
  <c r="AI32" i="4"/>
  <c r="AJ32" i="4"/>
  <c r="Q33" i="4"/>
  <c r="R33" i="4"/>
  <c r="S33" i="4"/>
  <c r="T33" i="4"/>
  <c r="V33" i="4"/>
  <c r="W33" i="4"/>
  <c r="AF33" i="4"/>
  <c r="AG33" i="4"/>
  <c r="AI33" i="4"/>
  <c r="AJ33" i="4"/>
  <c r="Q34" i="4"/>
  <c r="R34" i="4"/>
  <c r="S34" i="4"/>
  <c r="T34" i="4"/>
  <c r="V34" i="4"/>
  <c r="W34" i="4"/>
  <c r="AF34" i="4"/>
  <c r="AG34" i="4"/>
  <c r="AI34" i="4"/>
  <c r="AJ34" i="4"/>
  <c r="Q35" i="4"/>
  <c r="R35" i="4"/>
  <c r="S35" i="4"/>
  <c r="T35" i="4"/>
  <c r="V35" i="4"/>
  <c r="W35" i="4"/>
  <c r="AF35" i="4"/>
  <c r="AG35" i="4"/>
  <c r="AI35" i="4"/>
  <c r="AJ35" i="4"/>
  <c r="Q36" i="4"/>
  <c r="R36" i="4"/>
  <c r="S36" i="4"/>
  <c r="T36" i="4"/>
  <c r="V36" i="4"/>
  <c r="W36" i="4"/>
  <c r="AF36" i="4"/>
  <c r="AG36" i="4"/>
  <c r="AI36" i="4"/>
  <c r="AJ36" i="4"/>
  <c r="Q37" i="4"/>
  <c r="R37" i="4"/>
  <c r="S37" i="4"/>
  <c r="T37" i="4"/>
  <c r="V37" i="4"/>
  <c r="W37" i="4"/>
  <c r="AF37" i="4"/>
  <c r="AG37" i="4"/>
  <c r="AI37" i="4"/>
  <c r="AJ37" i="4"/>
  <c r="Q38" i="4"/>
  <c r="R38" i="4"/>
  <c r="S38" i="4"/>
  <c r="T38" i="4"/>
  <c r="V38" i="4"/>
  <c r="W38" i="4"/>
  <c r="AF38" i="4"/>
  <c r="AG38" i="4"/>
  <c r="AI38" i="4"/>
  <c r="AJ38" i="4"/>
  <c r="Q39" i="4"/>
  <c r="R39" i="4"/>
  <c r="S39" i="4"/>
  <c r="T39" i="4"/>
  <c r="V39" i="4"/>
  <c r="W39" i="4"/>
  <c r="AF39" i="4"/>
  <c r="AG39" i="4"/>
  <c r="AI39" i="4"/>
  <c r="AJ39" i="4"/>
  <c r="Q40" i="4"/>
  <c r="R40" i="4"/>
  <c r="S40" i="4"/>
  <c r="T40" i="4"/>
  <c r="V40" i="4"/>
  <c r="W40" i="4"/>
  <c r="AF40" i="4"/>
  <c r="AG40" i="4"/>
  <c r="AI40" i="4"/>
  <c r="AJ40" i="4"/>
  <c r="Q41" i="4"/>
  <c r="R41" i="4"/>
  <c r="S41" i="4"/>
  <c r="T41" i="4"/>
  <c r="V41" i="4"/>
  <c r="W41" i="4"/>
  <c r="AF41" i="4"/>
  <c r="AG41" i="4"/>
  <c r="AI41" i="4"/>
  <c r="AJ41" i="4"/>
  <c r="Q42" i="4"/>
  <c r="R42" i="4"/>
  <c r="S42" i="4"/>
  <c r="T42" i="4"/>
  <c r="V42" i="4"/>
  <c r="W42" i="4"/>
  <c r="AF42" i="4"/>
  <c r="AG42" i="4"/>
  <c r="AI42" i="4"/>
  <c r="AJ42" i="4"/>
  <c r="Q43" i="4"/>
  <c r="R43" i="4"/>
  <c r="S43" i="4"/>
  <c r="T43" i="4"/>
  <c r="V43" i="4"/>
  <c r="W43" i="4"/>
  <c r="AF43" i="4"/>
  <c r="AG43" i="4"/>
  <c r="AI43" i="4"/>
  <c r="AJ43" i="4"/>
  <c r="Q44" i="4"/>
  <c r="R44" i="4"/>
  <c r="S44" i="4"/>
  <c r="T44" i="4"/>
  <c r="V44" i="4"/>
  <c r="W44" i="4"/>
  <c r="AF44" i="4"/>
  <c r="AG44" i="4"/>
  <c r="AI44" i="4"/>
  <c r="AJ44" i="4"/>
  <c r="Q45" i="4"/>
  <c r="R45" i="4"/>
  <c r="S45" i="4"/>
  <c r="T45" i="4"/>
  <c r="V45" i="4"/>
  <c r="W45" i="4"/>
  <c r="AF45" i="4"/>
  <c r="AG45" i="4"/>
  <c r="AI45" i="4"/>
  <c r="AJ45" i="4"/>
  <c r="Q46" i="4"/>
  <c r="R46" i="4"/>
  <c r="S46" i="4"/>
  <c r="T46" i="4"/>
  <c r="V46" i="4"/>
  <c r="W46" i="4"/>
  <c r="AF46" i="4"/>
  <c r="AG46" i="4"/>
  <c r="AI46" i="4"/>
  <c r="AJ46" i="4"/>
  <c r="Q47" i="4"/>
  <c r="R47" i="4"/>
  <c r="S47" i="4"/>
  <c r="T47" i="4"/>
  <c r="V47" i="4"/>
  <c r="W47" i="4"/>
  <c r="AF47" i="4"/>
  <c r="AG47" i="4"/>
  <c r="AI47" i="4"/>
  <c r="AJ47" i="4"/>
  <c r="Q48" i="4"/>
  <c r="R48" i="4"/>
  <c r="S48" i="4"/>
  <c r="T48" i="4"/>
  <c r="V48" i="4"/>
  <c r="W48" i="4"/>
  <c r="AF48" i="4"/>
  <c r="AG48" i="4"/>
  <c r="AI48" i="4"/>
  <c r="AJ48" i="4"/>
  <c r="Q49" i="4"/>
  <c r="R49" i="4"/>
  <c r="S49" i="4"/>
  <c r="T49" i="4"/>
  <c r="V49" i="4"/>
  <c r="W49" i="4"/>
  <c r="AF49" i="4"/>
  <c r="AG49" i="4"/>
  <c r="AI49" i="4"/>
  <c r="AJ49" i="4"/>
  <c r="Q50" i="4"/>
  <c r="R50" i="4"/>
  <c r="S50" i="4"/>
  <c r="T50" i="4"/>
  <c r="V50" i="4"/>
  <c r="W50" i="4"/>
  <c r="AF50" i="4"/>
  <c r="AG50" i="4"/>
  <c r="AI50" i="4"/>
  <c r="AJ50" i="4"/>
  <c r="Q51" i="4"/>
  <c r="R51" i="4"/>
  <c r="S51" i="4"/>
  <c r="T51" i="4"/>
  <c r="V51" i="4"/>
  <c r="W51" i="4"/>
  <c r="AF51" i="4"/>
  <c r="AG51" i="4"/>
  <c r="AI51" i="4"/>
  <c r="AJ51" i="4"/>
  <c r="Q52" i="4"/>
  <c r="R52" i="4"/>
  <c r="S52" i="4"/>
  <c r="T52" i="4"/>
  <c r="V52" i="4"/>
  <c r="W52" i="4"/>
  <c r="AF52" i="4"/>
  <c r="AG52" i="4"/>
  <c r="AI52" i="4"/>
  <c r="AJ52" i="4"/>
  <c r="Q53" i="4"/>
  <c r="R53" i="4"/>
  <c r="S53" i="4"/>
  <c r="T53" i="4"/>
  <c r="V53" i="4"/>
  <c r="W53" i="4"/>
  <c r="AF53" i="4"/>
  <c r="AG53" i="4"/>
  <c r="AI53" i="4"/>
  <c r="AJ53" i="4"/>
  <c r="Q54" i="4"/>
  <c r="R54" i="4"/>
  <c r="S54" i="4"/>
  <c r="T54" i="4"/>
  <c r="V54" i="4"/>
  <c r="W54" i="4"/>
  <c r="AF54" i="4"/>
  <c r="AG54" i="4"/>
  <c r="AI54" i="4"/>
  <c r="AJ54" i="4"/>
  <c r="Q55" i="4"/>
  <c r="R55" i="4"/>
  <c r="S55" i="4"/>
  <c r="T55" i="4"/>
  <c r="V55" i="4"/>
  <c r="W55" i="4"/>
  <c r="AF55" i="4"/>
  <c r="AG55" i="4"/>
  <c r="AI55" i="4"/>
  <c r="AJ55" i="4"/>
  <c r="Q56" i="4"/>
  <c r="R56" i="4"/>
  <c r="S56" i="4"/>
  <c r="T56" i="4"/>
  <c r="V56" i="4"/>
  <c r="W56" i="4"/>
  <c r="AF56" i="4"/>
  <c r="AG56" i="4"/>
  <c r="AI56" i="4"/>
  <c r="AJ56" i="4"/>
  <c r="Q57" i="4"/>
  <c r="R57" i="4"/>
  <c r="S57" i="4"/>
  <c r="T57" i="4"/>
  <c r="V57" i="4"/>
  <c r="W57" i="4"/>
  <c r="AF57" i="4"/>
  <c r="AG57" i="4"/>
  <c r="AI57" i="4"/>
  <c r="AJ57" i="4"/>
  <c r="Q58" i="4"/>
  <c r="R58" i="4"/>
  <c r="S58" i="4"/>
  <c r="T58" i="4"/>
  <c r="V58" i="4"/>
  <c r="W58" i="4"/>
  <c r="AF58" i="4"/>
  <c r="AG58" i="4"/>
  <c r="AI58" i="4"/>
  <c r="AJ58" i="4"/>
  <c r="Q59" i="4"/>
  <c r="R59" i="4"/>
  <c r="S59" i="4"/>
  <c r="T59" i="4"/>
  <c r="V59" i="4"/>
  <c r="W59" i="4"/>
  <c r="AF59" i="4"/>
  <c r="AG59" i="4"/>
  <c r="AI59" i="4"/>
  <c r="AJ59" i="4"/>
  <c r="Q60" i="4"/>
  <c r="R60" i="4"/>
  <c r="S60" i="4"/>
  <c r="T60" i="4"/>
  <c r="V60" i="4"/>
  <c r="W60" i="4"/>
  <c r="AF60" i="4"/>
  <c r="AG60" i="4"/>
  <c r="AI60" i="4"/>
  <c r="AJ60" i="4"/>
  <c r="Q61" i="4"/>
  <c r="R61" i="4"/>
  <c r="S61" i="4"/>
  <c r="T61" i="4"/>
  <c r="V61" i="4"/>
  <c r="W61" i="4"/>
  <c r="AF61" i="4"/>
  <c r="AG61" i="4"/>
  <c r="AI61" i="4"/>
  <c r="AJ61" i="4"/>
  <c r="Q62" i="4"/>
  <c r="R62" i="4"/>
  <c r="S62" i="4"/>
  <c r="T62" i="4"/>
  <c r="V62" i="4"/>
  <c r="W62" i="4"/>
  <c r="AF62" i="4"/>
  <c r="AG62" i="4"/>
  <c r="AI62" i="4"/>
  <c r="AJ62" i="4"/>
  <c r="Q63" i="4"/>
  <c r="R63" i="4"/>
  <c r="S63" i="4"/>
  <c r="T63" i="4"/>
  <c r="V63" i="4"/>
  <c r="W63" i="4"/>
  <c r="AF63" i="4"/>
  <c r="AG63" i="4"/>
  <c r="AI63" i="4"/>
  <c r="AJ63" i="4"/>
  <c r="Q64" i="4"/>
  <c r="R64" i="4"/>
  <c r="S64" i="4"/>
  <c r="T64" i="4"/>
  <c r="V64" i="4"/>
  <c r="W64" i="4"/>
  <c r="AF64" i="4"/>
  <c r="AG64" i="4"/>
  <c r="AI64" i="4"/>
  <c r="AJ64" i="4"/>
  <c r="Q65" i="4"/>
  <c r="R65" i="4"/>
  <c r="S65" i="4"/>
  <c r="T65" i="4"/>
  <c r="V65" i="4"/>
  <c r="W65" i="4"/>
  <c r="AF65" i="4"/>
  <c r="AG65" i="4"/>
  <c r="AI65" i="4"/>
  <c r="AJ65" i="4"/>
  <c r="Q66" i="4"/>
  <c r="R66" i="4"/>
  <c r="S66" i="4"/>
  <c r="T66" i="4"/>
  <c r="V66" i="4"/>
  <c r="W66" i="4"/>
  <c r="AF66" i="4"/>
  <c r="AG66" i="4"/>
  <c r="AI66" i="4"/>
  <c r="AJ66" i="4"/>
  <c r="Q67" i="4"/>
  <c r="R67" i="4"/>
  <c r="S67" i="4"/>
  <c r="T67" i="4"/>
  <c r="V67" i="4"/>
  <c r="W67" i="4"/>
  <c r="AF67" i="4"/>
  <c r="AG67" i="4"/>
  <c r="AI67" i="4"/>
  <c r="AJ67" i="4"/>
  <c r="Q68" i="4"/>
  <c r="R68" i="4"/>
  <c r="S68" i="4"/>
  <c r="T68" i="4"/>
  <c r="V68" i="4"/>
  <c r="W68" i="4"/>
  <c r="AF68" i="4"/>
  <c r="AG68" i="4"/>
  <c r="AI68" i="4"/>
  <c r="AJ68" i="4"/>
  <c r="Q69" i="4"/>
  <c r="R69" i="4"/>
  <c r="S69" i="4"/>
  <c r="T69" i="4"/>
  <c r="V69" i="4"/>
  <c r="W69" i="4"/>
  <c r="AF69" i="4"/>
  <c r="AG69" i="4"/>
  <c r="AI69" i="4"/>
  <c r="AJ69" i="4"/>
  <c r="Q70" i="4"/>
  <c r="R70" i="4"/>
  <c r="S70" i="4"/>
  <c r="T70" i="4"/>
  <c r="V70" i="4"/>
  <c r="W70" i="4"/>
  <c r="AF70" i="4"/>
  <c r="AG70" i="4"/>
  <c r="AI70" i="4"/>
  <c r="AJ70" i="4"/>
  <c r="Q71" i="4"/>
  <c r="R71" i="4"/>
  <c r="S71" i="4"/>
  <c r="T71" i="4"/>
  <c r="V71" i="4"/>
  <c r="W71" i="4"/>
  <c r="AF71" i="4"/>
  <c r="AG71" i="4"/>
  <c r="AI71" i="4"/>
  <c r="AJ71" i="4"/>
  <c r="Q72" i="4"/>
  <c r="R72" i="4"/>
  <c r="S72" i="4"/>
  <c r="T72" i="4"/>
  <c r="V72" i="4"/>
  <c r="W72" i="4"/>
  <c r="AF72" i="4"/>
  <c r="AG72" i="4"/>
  <c r="AI72" i="4"/>
  <c r="AJ72" i="4"/>
  <c r="Q73" i="4"/>
  <c r="R73" i="4"/>
  <c r="S73" i="4"/>
  <c r="T73" i="4"/>
  <c r="V73" i="4"/>
  <c r="W73" i="4"/>
  <c r="AF73" i="4"/>
  <c r="AG73" i="4"/>
  <c r="AI73" i="4"/>
  <c r="AJ73" i="4"/>
  <c r="Q74" i="4"/>
  <c r="R74" i="4"/>
  <c r="S74" i="4"/>
  <c r="T74" i="4"/>
  <c r="V74" i="4"/>
  <c r="W74" i="4"/>
  <c r="AF74" i="4"/>
  <c r="AG74" i="4"/>
  <c r="AI74" i="4"/>
  <c r="AJ74" i="4"/>
  <c r="Q75" i="4"/>
  <c r="R75" i="4"/>
  <c r="S75" i="4"/>
  <c r="T75" i="4"/>
  <c r="V75" i="4"/>
  <c r="W75" i="4"/>
  <c r="AF75" i="4"/>
  <c r="AG75" i="4"/>
  <c r="AI75" i="4"/>
  <c r="AJ75" i="4"/>
  <c r="Q76" i="4"/>
  <c r="R76" i="4"/>
  <c r="S76" i="4"/>
  <c r="T76" i="4"/>
  <c r="V76" i="4"/>
  <c r="W76" i="4"/>
  <c r="AF76" i="4"/>
  <c r="AG76" i="4"/>
  <c r="AI76" i="4"/>
  <c r="AJ76" i="4"/>
  <c r="Q77" i="4"/>
  <c r="R77" i="4"/>
  <c r="S77" i="4"/>
  <c r="T77" i="4"/>
  <c r="V77" i="4"/>
  <c r="W77" i="4"/>
  <c r="AF77" i="4"/>
  <c r="AG77" i="4"/>
  <c r="AI77" i="4"/>
  <c r="AJ77" i="4"/>
  <c r="Q78" i="4"/>
  <c r="R78" i="4"/>
  <c r="S78" i="4"/>
  <c r="T78" i="4"/>
  <c r="V78" i="4"/>
  <c r="W78" i="4"/>
  <c r="AF78" i="4"/>
  <c r="AG78" i="4"/>
  <c r="AI78" i="4"/>
  <c r="AJ78" i="4"/>
  <c r="Q79" i="4"/>
  <c r="R79" i="4"/>
  <c r="S79" i="4"/>
  <c r="T79" i="4"/>
  <c r="V79" i="4"/>
  <c r="W79" i="4"/>
  <c r="AF79" i="4"/>
  <c r="AG79" i="4"/>
  <c r="AI79" i="4"/>
  <c r="AJ79" i="4"/>
  <c r="Q80" i="4"/>
  <c r="R80" i="4"/>
  <c r="S80" i="4"/>
  <c r="T80" i="4"/>
  <c r="V80" i="4"/>
  <c r="W80" i="4"/>
  <c r="AF80" i="4"/>
  <c r="AG80" i="4"/>
  <c r="AI80" i="4"/>
  <c r="AJ80" i="4"/>
  <c r="Q81" i="4"/>
  <c r="R81" i="4"/>
  <c r="S81" i="4"/>
  <c r="T81" i="4"/>
  <c r="V81" i="4"/>
  <c r="W81" i="4"/>
  <c r="AF81" i="4"/>
  <c r="AG81" i="4"/>
  <c r="AI81" i="4"/>
  <c r="AJ81" i="4"/>
  <c r="Q82" i="4"/>
  <c r="R82" i="4"/>
  <c r="S82" i="4"/>
  <c r="T82" i="4"/>
  <c r="V82" i="4"/>
  <c r="W82" i="4"/>
  <c r="AF82" i="4"/>
  <c r="AG82" i="4"/>
  <c r="AI82" i="4"/>
  <c r="AJ82" i="4"/>
  <c r="Q83" i="4"/>
  <c r="R83" i="4"/>
  <c r="S83" i="4"/>
  <c r="T83" i="4"/>
  <c r="V83" i="4"/>
  <c r="W83" i="4"/>
  <c r="AF83" i="4"/>
  <c r="AG83" i="4"/>
  <c r="AI83" i="4"/>
  <c r="AJ83" i="4"/>
  <c r="Q84" i="4"/>
  <c r="R84" i="4"/>
  <c r="S84" i="4"/>
  <c r="T84" i="4"/>
  <c r="V84" i="4"/>
  <c r="W84" i="4"/>
  <c r="AF84" i="4"/>
  <c r="AG84" i="4"/>
  <c r="AI84" i="4"/>
  <c r="AJ84" i="4"/>
  <c r="Q85" i="4"/>
  <c r="R85" i="4"/>
  <c r="S85" i="4"/>
  <c r="T85" i="4"/>
  <c r="V85" i="4"/>
  <c r="W85" i="4"/>
  <c r="AF85" i="4"/>
  <c r="AG85" i="4"/>
  <c r="AI85" i="4"/>
  <c r="AJ85" i="4"/>
  <c r="Q86" i="4"/>
  <c r="R86" i="4"/>
  <c r="S86" i="4"/>
  <c r="T86" i="4"/>
  <c r="V86" i="4"/>
  <c r="W86" i="4"/>
  <c r="AF86" i="4"/>
  <c r="AG86" i="4"/>
  <c r="AI86" i="4"/>
  <c r="AJ86" i="4"/>
  <c r="Q87" i="4"/>
  <c r="R87" i="4"/>
  <c r="S87" i="4"/>
  <c r="T87" i="4"/>
  <c r="V87" i="4"/>
  <c r="W87" i="4"/>
  <c r="AF87" i="4"/>
  <c r="AG87" i="4"/>
  <c r="AI87" i="4"/>
  <c r="AJ87" i="4"/>
  <c r="Q88" i="4"/>
  <c r="R88" i="4"/>
  <c r="S88" i="4"/>
  <c r="T88" i="4"/>
  <c r="V88" i="4"/>
  <c r="W88" i="4"/>
  <c r="AF88" i="4"/>
  <c r="AG88" i="4"/>
  <c r="AI88" i="4"/>
  <c r="AJ88" i="4"/>
  <c r="Q89" i="4"/>
  <c r="R89" i="4"/>
  <c r="S89" i="4"/>
  <c r="T89" i="4"/>
  <c r="V89" i="4"/>
  <c r="W89" i="4"/>
  <c r="AF89" i="4"/>
  <c r="AG89" i="4"/>
  <c r="AI89" i="4"/>
  <c r="AJ89" i="4"/>
  <c r="Q90" i="4"/>
  <c r="R90" i="4"/>
  <c r="S90" i="4"/>
  <c r="T90" i="4"/>
  <c r="V90" i="4"/>
  <c r="W90" i="4"/>
  <c r="AF90" i="4"/>
  <c r="AG90" i="4"/>
  <c r="AI90" i="4"/>
  <c r="AJ90" i="4"/>
  <c r="Q91" i="4"/>
  <c r="R91" i="4"/>
  <c r="S91" i="4"/>
  <c r="T91" i="4"/>
  <c r="V91" i="4"/>
  <c r="W91" i="4"/>
  <c r="AF91" i="4"/>
  <c r="AG91" i="4"/>
  <c r="AI91" i="4"/>
  <c r="AJ91" i="4"/>
  <c r="Q92" i="4"/>
  <c r="R92" i="4"/>
  <c r="S92" i="4"/>
  <c r="T92" i="4"/>
  <c r="V92" i="4"/>
  <c r="W92" i="4"/>
  <c r="AF92" i="4"/>
  <c r="AG92" i="4"/>
  <c r="AI92" i="4"/>
  <c r="AJ92" i="4"/>
  <c r="Q93" i="4"/>
  <c r="R93" i="4"/>
  <c r="S93" i="4"/>
  <c r="T93" i="4"/>
  <c r="V93" i="4"/>
  <c r="W93" i="4"/>
  <c r="AF93" i="4"/>
  <c r="AG93" i="4"/>
  <c r="AI93" i="4"/>
  <c r="AJ93" i="4"/>
  <c r="Q94" i="4"/>
  <c r="R94" i="4"/>
  <c r="S94" i="4"/>
  <c r="T94" i="4"/>
  <c r="V94" i="4"/>
  <c r="W94" i="4"/>
  <c r="AF94" i="4"/>
  <c r="AG94" i="4"/>
  <c r="AI94" i="4"/>
  <c r="AJ94" i="4"/>
  <c r="Q95" i="4"/>
  <c r="R95" i="4"/>
  <c r="S95" i="4"/>
  <c r="T95" i="4"/>
  <c r="V95" i="4"/>
  <c r="W95" i="4"/>
  <c r="AF95" i="4"/>
  <c r="AG95" i="4"/>
  <c r="AI95" i="4"/>
  <c r="AJ95" i="4"/>
  <c r="Q96" i="4"/>
  <c r="R96" i="4"/>
  <c r="S96" i="4"/>
  <c r="T96" i="4"/>
  <c r="V96" i="4"/>
  <c r="W96" i="4"/>
  <c r="AF96" i="4"/>
  <c r="AG96" i="4"/>
  <c r="AI96" i="4"/>
  <c r="AJ96" i="4"/>
  <c r="Q97" i="4"/>
  <c r="R97" i="4"/>
  <c r="S97" i="4"/>
  <c r="T97" i="4"/>
  <c r="V97" i="4"/>
  <c r="W97" i="4"/>
  <c r="AF97" i="4"/>
  <c r="AG97" i="4"/>
  <c r="AI97" i="4"/>
  <c r="AJ97" i="4"/>
  <c r="Q98" i="4"/>
  <c r="R98" i="4"/>
  <c r="S98" i="4"/>
  <c r="T98" i="4"/>
  <c r="V98" i="4"/>
  <c r="W98" i="4"/>
  <c r="AF98" i="4"/>
  <c r="AG98" i="4"/>
  <c r="AI98" i="4"/>
  <c r="AJ98" i="4"/>
  <c r="Q99" i="4"/>
  <c r="R99" i="4"/>
  <c r="S99" i="4"/>
  <c r="T99" i="4"/>
  <c r="V99" i="4"/>
  <c r="W99" i="4"/>
  <c r="AF99" i="4"/>
  <c r="AG99" i="4"/>
  <c r="AI99" i="4"/>
  <c r="AJ99" i="4"/>
  <c r="Q100" i="4"/>
  <c r="R100" i="4"/>
  <c r="S100" i="4"/>
  <c r="T100" i="4"/>
  <c r="V100" i="4"/>
  <c r="W100" i="4"/>
  <c r="AF100" i="4"/>
  <c r="AG100" i="4"/>
  <c r="AI100" i="4"/>
  <c r="AJ100" i="4"/>
  <c r="Q101" i="4"/>
  <c r="R101" i="4"/>
  <c r="S101" i="4"/>
  <c r="T101" i="4"/>
  <c r="V101" i="4"/>
  <c r="W101" i="4"/>
  <c r="AF101" i="4"/>
  <c r="AG101" i="4"/>
  <c r="AI101" i="4"/>
  <c r="AJ101" i="4"/>
  <c r="Q102" i="4"/>
  <c r="R102" i="4"/>
  <c r="S102" i="4"/>
  <c r="T102" i="4"/>
  <c r="V102" i="4"/>
  <c r="W102" i="4"/>
  <c r="AF102" i="4"/>
  <c r="AG102" i="4"/>
  <c r="AI102" i="4"/>
  <c r="AJ102" i="4"/>
  <c r="Q103" i="4"/>
  <c r="R103" i="4"/>
  <c r="S103" i="4"/>
  <c r="T103" i="4"/>
  <c r="V103" i="4"/>
  <c r="W103" i="4"/>
  <c r="AF103" i="4"/>
  <c r="AG103" i="4"/>
  <c r="AI103" i="4"/>
  <c r="AJ103" i="4"/>
  <c r="Q104" i="4"/>
  <c r="R104" i="4"/>
  <c r="S104" i="4"/>
  <c r="T104" i="4"/>
  <c r="V104" i="4"/>
  <c r="W104" i="4"/>
  <c r="AF104" i="4"/>
  <c r="AG104" i="4"/>
  <c r="AI104" i="4"/>
  <c r="AJ104" i="4"/>
  <c r="Q105" i="4"/>
  <c r="R105" i="4"/>
  <c r="S105" i="4"/>
  <c r="T105" i="4"/>
  <c r="V105" i="4"/>
  <c r="W105" i="4"/>
  <c r="AF105" i="4"/>
  <c r="AG105" i="4"/>
  <c r="AI105" i="4"/>
  <c r="AJ105" i="4"/>
  <c r="Q106" i="4"/>
  <c r="R106" i="4"/>
  <c r="S106" i="4"/>
  <c r="T106" i="4"/>
  <c r="V106" i="4"/>
  <c r="W106" i="4"/>
  <c r="AF106" i="4"/>
  <c r="AG106" i="4"/>
  <c r="AI106" i="4"/>
  <c r="AJ106" i="4"/>
  <c r="Q107" i="4"/>
  <c r="R107" i="4"/>
  <c r="S107" i="4"/>
  <c r="T107" i="4"/>
  <c r="V107" i="4"/>
  <c r="W107" i="4"/>
  <c r="AF107" i="4"/>
  <c r="AG107" i="4"/>
  <c r="AI107" i="4"/>
  <c r="AJ107" i="4"/>
  <c r="Q108" i="4"/>
  <c r="R108" i="4"/>
  <c r="S108" i="4"/>
  <c r="T108" i="4"/>
  <c r="V108" i="4"/>
  <c r="W108" i="4"/>
  <c r="AF108" i="4"/>
  <c r="AG108" i="4"/>
  <c r="AI108" i="4"/>
  <c r="AJ108" i="4"/>
  <c r="Q109" i="4"/>
  <c r="R109" i="4"/>
  <c r="S109" i="4"/>
  <c r="T109" i="4"/>
  <c r="V109" i="4"/>
  <c r="W109" i="4"/>
  <c r="AF109" i="4"/>
  <c r="AG109" i="4"/>
  <c r="AI109" i="4"/>
  <c r="AJ109" i="4"/>
  <c r="Q110" i="4"/>
  <c r="R110" i="4"/>
  <c r="S110" i="4"/>
  <c r="T110" i="4"/>
  <c r="V110" i="4"/>
  <c r="W110" i="4"/>
  <c r="AF110" i="4"/>
  <c r="AG110" i="4"/>
  <c r="AI110" i="4"/>
  <c r="AJ110" i="4"/>
  <c r="Q111" i="4"/>
  <c r="R111" i="4"/>
  <c r="S111" i="4"/>
  <c r="T111" i="4"/>
  <c r="V111" i="4"/>
  <c r="W111" i="4"/>
  <c r="AF111" i="4"/>
  <c r="AG111" i="4"/>
  <c r="AI111" i="4"/>
  <c r="AJ111" i="4"/>
  <c r="Q112" i="4"/>
  <c r="R112" i="4"/>
  <c r="S112" i="4"/>
  <c r="T112" i="4"/>
  <c r="V112" i="4"/>
  <c r="W112" i="4"/>
  <c r="AF112" i="4"/>
  <c r="AG112" i="4"/>
  <c r="AI112" i="4"/>
  <c r="AJ112" i="4"/>
  <c r="Q113" i="4"/>
  <c r="R113" i="4"/>
  <c r="S113" i="4"/>
  <c r="T113" i="4"/>
  <c r="V113" i="4"/>
  <c r="W113" i="4"/>
  <c r="AF113" i="4"/>
  <c r="AG113" i="4"/>
  <c r="AI113" i="4"/>
  <c r="AJ113" i="4"/>
  <c r="Q114" i="4"/>
  <c r="R114" i="4"/>
  <c r="S114" i="4"/>
  <c r="T114" i="4"/>
  <c r="V114" i="4"/>
  <c r="W114" i="4"/>
  <c r="AF114" i="4"/>
  <c r="AG114" i="4"/>
  <c r="AI114" i="4"/>
  <c r="AJ114" i="4"/>
  <c r="Q115" i="4"/>
  <c r="R115" i="4"/>
  <c r="S115" i="4"/>
  <c r="T115" i="4"/>
  <c r="V115" i="4"/>
  <c r="W115" i="4"/>
  <c r="AF115" i="4"/>
  <c r="AG115" i="4"/>
  <c r="AI115" i="4"/>
  <c r="AJ115" i="4"/>
  <c r="Q116" i="4"/>
  <c r="R116" i="4"/>
  <c r="S116" i="4"/>
  <c r="T116" i="4"/>
  <c r="V116" i="4"/>
  <c r="W116" i="4"/>
  <c r="AF116" i="4"/>
  <c r="AG116" i="4"/>
  <c r="AI116" i="4"/>
  <c r="AJ116" i="4"/>
  <c r="Q7" i="6"/>
  <c r="R7" i="6"/>
  <c r="S7" i="6"/>
  <c r="T7" i="6"/>
  <c r="V7" i="6"/>
  <c r="W7" i="6"/>
  <c r="AF7" i="6"/>
  <c r="AG7" i="6"/>
  <c r="AI7" i="6"/>
  <c r="AJ7" i="6"/>
  <c r="Q8" i="6"/>
  <c r="R8" i="6"/>
  <c r="S8" i="6"/>
  <c r="T8" i="6"/>
  <c r="V8" i="6"/>
  <c r="W8" i="6"/>
  <c r="AF8" i="6"/>
  <c r="AG8" i="6"/>
  <c r="AI8" i="6"/>
  <c r="AJ8" i="6"/>
  <c r="Q9" i="6"/>
  <c r="R9" i="6"/>
  <c r="S9" i="6"/>
  <c r="T9" i="6"/>
  <c r="V9" i="6"/>
  <c r="W9" i="6"/>
  <c r="AF9" i="6"/>
  <c r="AG9" i="6"/>
  <c r="AI9" i="6"/>
  <c r="AJ9" i="6"/>
  <c r="Q10" i="6"/>
  <c r="R10" i="6"/>
  <c r="S10" i="6"/>
  <c r="T10" i="6"/>
  <c r="V10" i="6"/>
  <c r="W10" i="6"/>
  <c r="AF10" i="6"/>
  <c r="AG10" i="6"/>
  <c r="AI10" i="6"/>
  <c r="AJ10" i="6"/>
  <c r="Q11" i="6"/>
  <c r="R11" i="6"/>
  <c r="S11" i="6"/>
  <c r="T11" i="6"/>
  <c r="V11" i="6"/>
  <c r="W11" i="6"/>
  <c r="AF11" i="6"/>
  <c r="AG11" i="6"/>
  <c r="AI11" i="6"/>
  <c r="AJ11" i="6"/>
  <c r="Q12" i="6"/>
  <c r="R12" i="6"/>
  <c r="S12" i="6"/>
  <c r="T12" i="6"/>
  <c r="V12" i="6"/>
  <c r="W12" i="6"/>
  <c r="AF12" i="6"/>
  <c r="AG12" i="6"/>
  <c r="AI12" i="6"/>
  <c r="AJ12" i="6"/>
  <c r="Q13" i="6"/>
  <c r="R13" i="6"/>
  <c r="S13" i="6"/>
  <c r="T13" i="6"/>
  <c r="V13" i="6"/>
  <c r="W13" i="6"/>
  <c r="AF13" i="6"/>
  <c r="AG13" i="6"/>
  <c r="AI13" i="6"/>
  <c r="AJ13" i="6"/>
  <c r="Q14" i="6"/>
  <c r="R14" i="6"/>
  <c r="S14" i="6"/>
  <c r="T14" i="6"/>
  <c r="V14" i="6"/>
  <c r="W14" i="6"/>
  <c r="AF14" i="6"/>
  <c r="AG14" i="6"/>
  <c r="AI14" i="6"/>
  <c r="AJ14" i="6"/>
  <c r="Q15" i="6"/>
  <c r="R15" i="6"/>
  <c r="S15" i="6"/>
  <c r="T15" i="6"/>
  <c r="V15" i="6"/>
  <c r="W15" i="6"/>
  <c r="AF15" i="6"/>
  <c r="AG15" i="6"/>
  <c r="AI15" i="6"/>
  <c r="AJ15" i="6"/>
  <c r="Q16" i="6"/>
  <c r="R16" i="6"/>
  <c r="S16" i="6"/>
  <c r="T16" i="6"/>
  <c r="V16" i="6"/>
  <c r="W16" i="6"/>
  <c r="AF16" i="6"/>
  <c r="AG16" i="6"/>
  <c r="AI16" i="6"/>
  <c r="AJ16" i="6"/>
  <c r="Q17" i="6"/>
  <c r="R17" i="6"/>
  <c r="S17" i="6"/>
  <c r="T17" i="6"/>
  <c r="V17" i="6"/>
  <c r="W17" i="6"/>
  <c r="AF17" i="6"/>
  <c r="AG17" i="6"/>
  <c r="AI17" i="6"/>
  <c r="AJ17" i="6"/>
  <c r="Q18" i="6"/>
  <c r="R18" i="6"/>
  <c r="S18" i="6"/>
  <c r="T18" i="6"/>
  <c r="V18" i="6"/>
  <c r="W18" i="6"/>
  <c r="AF18" i="6"/>
  <c r="AG18" i="6"/>
  <c r="AI18" i="6"/>
  <c r="AJ18" i="6"/>
  <c r="Q19" i="6"/>
  <c r="R19" i="6"/>
  <c r="S19" i="6"/>
  <c r="T19" i="6"/>
  <c r="V19" i="6"/>
  <c r="W19" i="6"/>
  <c r="AF19" i="6"/>
  <c r="AG19" i="6"/>
  <c r="AI19" i="6"/>
  <c r="AJ19" i="6"/>
  <c r="Q20" i="6"/>
  <c r="R20" i="6"/>
  <c r="S20" i="6"/>
  <c r="T20" i="6"/>
  <c r="V20" i="6"/>
  <c r="W20" i="6"/>
  <c r="AF20" i="6"/>
  <c r="AG20" i="6"/>
  <c r="AI20" i="6"/>
  <c r="AJ20" i="6"/>
  <c r="Q21" i="6"/>
  <c r="R21" i="6"/>
  <c r="S21" i="6"/>
  <c r="T21" i="6"/>
  <c r="V21" i="6"/>
  <c r="W21" i="6"/>
  <c r="AF21" i="6"/>
  <c r="AG21" i="6"/>
  <c r="AI21" i="6"/>
  <c r="AJ21" i="6"/>
  <c r="Q22" i="6"/>
  <c r="R22" i="6"/>
  <c r="S22" i="6"/>
  <c r="T22" i="6"/>
  <c r="V22" i="6"/>
  <c r="W22" i="6"/>
  <c r="AF22" i="6"/>
  <c r="AG22" i="6"/>
  <c r="AI22" i="6"/>
  <c r="AJ22" i="6"/>
  <c r="Q23" i="6"/>
  <c r="R23" i="6"/>
  <c r="S23" i="6"/>
  <c r="T23" i="6"/>
  <c r="V23" i="6"/>
  <c r="W23" i="6"/>
  <c r="AF23" i="6"/>
  <c r="AG23" i="6"/>
  <c r="AI23" i="6"/>
  <c r="AJ23" i="6"/>
  <c r="Q24" i="6"/>
  <c r="R24" i="6"/>
  <c r="S24" i="6"/>
  <c r="T24" i="6"/>
  <c r="V24" i="6"/>
  <c r="W24" i="6"/>
  <c r="AF24" i="6"/>
  <c r="AG24" i="6"/>
  <c r="AI24" i="6"/>
  <c r="AJ24" i="6"/>
  <c r="Q25" i="6"/>
  <c r="R25" i="6"/>
  <c r="S25" i="6"/>
  <c r="T25" i="6"/>
  <c r="V25" i="6"/>
  <c r="W25" i="6"/>
  <c r="AF25" i="6"/>
  <c r="AG25" i="6"/>
  <c r="AI25" i="6"/>
  <c r="AJ25" i="6"/>
  <c r="Q26" i="6"/>
  <c r="R26" i="6"/>
  <c r="S26" i="6"/>
  <c r="T26" i="6"/>
  <c r="V26" i="6"/>
  <c r="W26" i="6"/>
  <c r="AF26" i="6"/>
  <c r="AG26" i="6"/>
  <c r="AI26" i="6"/>
  <c r="AJ26" i="6"/>
  <c r="Q27" i="6"/>
  <c r="R27" i="6"/>
  <c r="S27" i="6"/>
  <c r="T27" i="6"/>
  <c r="V27" i="6"/>
  <c r="W27" i="6"/>
  <c r="AF27" i="6"/>
  <c r="AG27" i="6"/>
  <c r="AI27" i="6"/>
  <c r="AJ27" i="6"/>
  <c r="Q28" i="6"/>
  <c r="R28" i="6"/>
  <c r="S28" i="6"/>
  <c r="T28" i="6"/>
  <c r="V28" i="6"/>
  <c r="W28" i="6"/>
  <c r="AF28" i="6"/>
  <c r="AG28" i="6"/>
  <c r="AI28" i="6"/>
  <c r="AJ28" i="6"/>
  <c r="Q29" i="6"/>
  <c r="R29" i="6"/>
  <c r="S29" i="6"/>
  <c r="T29" i="6"/>
  <c r="V29" i="6"/>
  <c r="W29" i="6"/>
  <c r="AF29" i="6"/>
  <c r="AG29" i="6"/>
  <c r="AI29" i="6"/>
  <c r="AJ29" i="6"/>
  <c r="Q30" i="6"/>
  <c r="R30" i="6"/>
  <c r="S30" i="6"/>
  <c r="T30" i="6"/>
  <c r="V30" i="6"/>
  <c r="W30" i="6"/>
  <c r="AF30" i="6"/>
  <c r="AG30" i="6"/>
  <c r="AI30" i="6"/>
  <c r="AJ30" i="6"/>
  <c r="Q31" i="6"/>
  <c r="R31" i="6"/>
  <c r="S31" i="6"/>
  <c r="T31" i="6"/>
  <c r="V31" i="6"/>
  <c r="W31" i="6"/>
  <c r="AF31" i="6"/>
  <c r="AG31" i="6"/>
  <c r="AI31" i="6"/>
  <c r="AJ31" i="6"/>
  <c r="Q32" i="6"/>
  <c r="R32" i="6"/>
  <c r="S32" i="6"/>
  <c r="T32" i="6"/>
  <c r="V32" i="6"/>
  <c r="W32" i="6"/>
  <c r="AF32" i="6"/>
  <c r="AG32" i="6"/>
  <c r="AI32" i="6"/>
  <c r="AJ32" i="6"/>
  <c r="Q33" i="6"/>
  <c r="R33" i="6"/>
  <c r="S33" i="6"/>
  <c r="T33" i="6"/>
  <c r="V33" i="6"/>
  <c r="W33" i="6"/>
  <c r="AF33" i="6"/>
  <c r="AG33" i="6"/>
  <c r="AI33" i="6"/>
  <c r="AJ33" i="6"/>
  <c r="Q34" i="6"/>
  <c r="R34" i="6"/>
  <c r="S34" i="6"/>
  <c r="T34" i="6"/>
  <c r="V34" i="6"/>
  <c r="W34" i="6"/>
  <c r="AF34" i="6"/>
  <c r="AG34" i="6"/>
  <c r="AI34" i="6"/>
  <c r="AJ34" i="6"/>
  <c r="Q35" i="6"/>
  <c r="R35" i="6"/>
  <c r="S35" i="6"/>
  <c r="T35" i="6"/>
  <c r="V35" i="6"/>
  <c r="W35" i="6"/>
  <c r="AF35" i="6"/>
  <c r="AG35" i="6"/>
  <c r="AI35" i="6"/>
  <c r="AJ35" i="6"/>
  <c r="Q36" i="6"/>
  <c r="R36" i="6"/>
  <c r="S36" i="6"/>
  <c r="T36" i="6"/>
  <c r="V36" i="6"/>
  <c r="W36" i="6"/>
  <c r="AF36" i="6"/>
  <c r="AG36" i="6"/>
  <c r="AI36" i="6"/>
  <c r="AJ36" i="6"/>
  <c r="Q37" i="6"/>
  <c r="R37" i="6"/>
  <c r="S37" i="6"/>
  <c r="T37" i="6"/>
  <c r="V37" i="6"/>
  <c r="W37" i="6"/>
  <c r="AF37" i="6"/>
  <c r="AG37" i="6"/>
  <c r="AI37" i="6"/>
  <c r="AJ37" i="6"/>
  <c r="Q38" i="6"/>
  <c r="R38" i="6"/>
  <c r="S38" i="6"/>
  <c r="T38" i="6"/>
  <c r="V38" i="6"/>
  <c r="W38" i="6"/>
  <c r="AF38" i="6"/>
  <c r="AG38" i="6"/>
  <c r="AI38" i="6"/>
  <c r="AJ38" i="6"/>
  <c r="Q39" i="6"/>
  <c r="R39" i="6"/>
  <c r="S39" i="6"/>
  <c r="T39" i="6"/>
  <c r="V39" i="6"/>
  <c r="W39" i="6"/>
  <c r="AF39" i="6"/>
  <c r="AG39" i="6"/>
  <c r="AI39" i="6"/>
  <c r="AJ39" i="6"/>
  <c r="Q40" i="6"/>
  <c r="R40" i="6"/>
  <c r="S40" i="6"/>
  <c r="T40" i="6"/>
  <c r="V40" i="6"/>
  <c r="W40" i="6"/>
  <c r="AF40" i="6"/>
  <c r="AG40" i="6"/>
  <c r="AI40" i="6"/>
  <c r="AJ40" i="6"/>
  <c r="Q41" i="6"/>
  <c r="R41" i="6"/>
  <c r="S41" i="6"/>
  <c r="T41" i="6"/>
  <c r="V41" i="6"/>
  <c r="W41" i="6"/>
  <c r="AF41" i="6"/>
  <c r="AG41" i="6"/>
  <c r="AI41" i="6"/>
  <c r="AJ41" i="6"/>
  <c r="Q42" i="6"/>
  <c r="R42" i="6"/>
  <c r="S42" i="6"/>
  <c r="T42" i="6"/>
  <c r="V42" i="6"/>
  <c r="W42" i="6"/>
  <c r="AF42" i="6"/>
  <c r="AG42" i="6"/>
  <c r="AI42" i="6"/>
  <c r="AJ42" i="6"/>
  <c r="Q43" i="6"/>
  <c r="R43" i="6"/>
  <c r="S43" i="6"/>
  <c r="T43" i="6"/>
  <c r="V43" i="6"/>
  <c r="W43" i="6"/>
  <c r="AF43" i="6"/>
  <c r="AG43" i="6"/>
  <c r="AI43" i="6"/>
  <c r="AJ43" i="6"/>
  <c r="Q44" i="6"/>
  <c r="R44" i="6"/>
  <c r="S44" i="6"/>
  <c r="T44" i="6"/>
  <c r="V44" i="6"/>
  <c r="W44" i="6"/>
  <c r="AF44" i="6"/>
  <c r="AG44" i="6"/>
  <c r="AI44" i="6"/>
  <c r="AJ44" i="6"/>
  <c r="Q45" i="6"/>
  <c r="R45" i="6"/>
  <c r="S45" i="6"/>
  <c r="T45" i="6"/>
  <c r="V45" i="6"/>
  <c r="W45" i="6"/>
  <c r="AF45" i="6"/>
  <c r="AG45" i="6"/>
  <c r="AI45" i="6"/>
  <c r="AJ45" i="6"/>
  <c r="Q46" i="6"/>
  <c r="R46" i="6"/>
  <c r="S46" i="6"/>
  <c r="T46" i="6"/>
  <c r="V46" i="6"/>
  <c r="W46" i="6"/>
  <c r="AF46" i="6"/>
  <c r="AG46" i="6"/>
  <c r="AI46" i="6"/>
  <c r="AJ46" i="6"/>
  <c r="Q47" i="6"/>
  <c r="R47" i="6"/>
  <c r="S47" i="6"/>
  <c r="T47" i="6"/>
  <c r="V47" i="6"/>
  <c r="W47" i="6"/>
  <c r="AF47" i="6"/>
  <c r="AG47" i="6"/>
  <c r="AI47" i="6"/>
  <c r="AJ47" i="6"/>
  <c r="Q48" i="6"/>
  <c r="R48" i="6"/>
  <c r="S48" i="6"/>
  <c r="T48" i="6"/>
  <c r="V48" i="6"/>
  <c r="W48" i="6"/>
  <c r="AF48" i="6"/>
  <c r="AG48" i="6"/>
  <c r="AI48" i="6"/>
  <c r="AJ48" i="6"/>
  <c r="Q49" i="6"/>
  <c r="R49" i="6"/>
  <c r="S49" i="6"/>
  <c r="T49" i="6"/>
  <c r="V49" i="6"/>
  <c r="W49" i="6"/>
  <c r="AF49" i="6"/>
  <c r="AG49" i="6"/>
  <c r="AI49" i="6"/>
  <c r="AJ49" i="6"/>
  <c r="Q50" i="6"/>
  <c r="R50" i="6"/>
  <c r="S50" i="6"/>
  <c r="T50" i="6"/>
  <c r="V50" i="6"/>
  <c r="W50" i="6"/>
  <c r="AF50" i="6"/>
  <c r="AG50" i="6"/>
  <c r="AI50" i="6"/>
  <c r="AJ50" i="6"/>
  <c r="Q51" i="6"/>
  <c r="R51" i="6"/>
  <c r="S51" i="6"/>
  <c r="T51" i="6"/>
  <c r="V51" i="6"/>
  <c r="W51" i="6"/>
  <c r="AF51" i="6"/>
  <c r="AG51" i="6"/>
  <c r="AI51" i="6"/>
  <c r="AJ51" i="6"/>
  <c r="Q52" i="6"/>
  <c r="R52" i="6"/>
  <c r="S52" i="6"/>
  <c r="T52" i="6"/>
  <c r="V52" i="6"/>
  <c r="W52" i="6"/>
  <c r="AF52" i="6"/>
  <c r="AG52" i="6"/>
  <c r="AI52" i="6"/>
  <c r="AJ52" i="6"/>
  <c r="Q53" i="6"/>
  <c r="R53" i="6"/>
  <c r="S53" i="6"/>
  <c r="T53" i="6"/>
  <c r="V53" i="6"/>
  <c r="W53" i="6"/>
  <c r="AF53" i="6"/>
  <c r="AG53" i="6"/>
  <c r="AI53" i="6"/>
  <c r="AJ53" i="6"/>
  <c r="Q54" i="6"/>
  <c r="R54" i="6"/>
  <c r="S54" i="6"/>
  <c r="T54" i="6"/>
  <c r="V54" i="6"/>
  <c r="W54" i="6"/>
  <c r="AF54" i="6"/>
  <c r="AG54" i="6"/>
  <c r="AI54" i="6"/>
  <c r="AJ54" i="6"/>
  <c r="Q55" i="6"/>
  <c r="R55" i="6"/>
  <c r="S55" i="6"/>
  <c r="T55" i="6"/>
  <c r="V55" i="6"/>
  <c r="W55" i="6"/>
  <c r="AF55" i="6"/>
  <c r="AG55" i="6"/>
  <c r="AI55" i="6"/>
  <c r="AJ55" i="6"/>
  <c r="Q56" i="6"/>
  <c r="R56" i="6"/>
  <c r="S56" i="6"/>
  <c r="T56" i="6"/>
  <c r="V56" i="6"/>
  <c r="W56" i="6"/>
  <c r="AF56" i="6"/>
  <c r="AG56" i="6"/>
  <c r="AI56" i="6"/>
  <c r="AJ56" i="6"/>
  <c r="Q57" i="6"/>
  <c r="R57" i="6"/>
  <c r="S57" i="6"/>
  <c r="T57" i="6"/>
  <c r="V57" i="6"/>
  <c r="W57" i="6"/>
  <c r="AF57" i="6"/>
  <c r="AG57" i="6"/>
  <c r="AI57" i="6"/>
  <c r="AJ57" i="6"/>
  <c r="Q58" i="6"/>
  <c r="R58" i="6"/>
  <c r="S58" i="6"/>
  <c r="T58" i="6"/>
  <c r="V58" i="6"/>
  <c r="W58" i="6"/>
  <c r="AF58" i="6"/>
  <c r="AG58" i="6"/>
  <c r="AI58" i="6"/>
  <c r="AJ58" i="6"/>
  <c r="Q59" i="6"/>
  <c r="R59" i="6"/>
  <c r="S59" i="6"/>
  <c r="T59" i="6"/>
  <c r="V59" i="6"/>
  <c r="W59" i="6"/>
  <c r="AF59" i="6"/>
  <c r="AG59" i="6"/>
  <c r="AI59" i="6"/>
  <c r="AJ59" i="6"/>
  <c r="Q60" i="6"/>
  <c r="R60" i="6"/>
  <c r="S60" i="6"/>
  <c r="T60" i="6"/>
  <c r="V60" i="6"/>
  <c r="W60" i="6"/>
  <c r="AF60" i="6"/>
  <c r="AG60" i="6"/>
  <c r="AI60" i="6"/>
  <c r="AJ60" i="6"/>
  <c r="Q61" i="6"/>
  <c r="R61" i="6"/>
  <c r="S61" i="6"/>
  <c r="T61" i="6"/>
  <c r="V61" i="6"/>
  <c r="W61" i="6"/>
  <c r="AF61" i="6"/>
  <c r="AG61" i="6"/>
  <c r="AI61" i="6"/>
  <c r="AJ61" i="6"/>
  <c r="Q62" i="6"/>
  <c r="R62" i="6"/>
  <c r="S62" i="6"/>
  <c r="T62" i="6"/>
  <c r="V62" i="6"/>
  <c r="W62" i="6"/>
  <c r="AF62" i="6"/>
  <c r="AG62" i="6"/>
  <c r="AI62" i="6"/>
  <c r="AJ62" i="6"/>
  <c r="Q63" i="6"/>
  <c r="R63" i="6"/>
  <c r="S63" i="6"/>
  <c r="T63" i="6"/>
  <c r="V63" i="6"/>
  <c r="W63" i="6"/>
  <c r="AF63" i="6"/>
  <c r="AG63" i="6"/>
  <c r="AI63" i="6"/>
  <c r="AJ63" i="6"/>
  <c r="Q64" i="6"/>
  <c r="R64" i="6"/>
  <c r="S64" i="6"/>
  <c r="T64" i="6"/>
  <c r="V64" i="6"/>
  <c r="W64" i="6"/>
  <c r="AF64" i="6"/>
  <c r="AG64" i="6"/>
  <c r="AI64" i="6"/>
  <c r="AJ64" i="6"/>
  <c r="Q65" i="6"/>
  <c r="R65" i="6"/>
  <c r="S65" i="6"/>
  <c r="T65" i="6"/>
  <c r="V65" i="6"/>
  <c r="W65" i="6"/>
  <c r="AF65" i="6"/>
  <c r="AG65" i="6"/>
  <c r="AI65" i="6"/>
  <c r="AJ65" i="6"/>
  <c r="Q66" i="6"/>
  <c r="R66" i="6"/>
  <c r="S66" i="6"/>
  <c r="T66" i="6"/>
  <c r="V66" i="6"/>
  <c r="W66" i="6"/>
  <c r="AF66" i="6"/>
  <c r="AG66" i="6"/>
  <c r="AI66" i="6"/>
  <c r="AJ66" i="6"/>
  <c r="Q67" i="6"/>
  <c r="R67" i="6"/>
  <c r="S67" i="6"/>
  <c r="T67" i="6"/>
  <c r="V67" i="6"/>
  <c r="W67" i="6"/>
  <c r="AF67" i="6"/>
  <c r="AG67" i="6"/>
  <c r="AI67" i="6"/>
  <c r="AJ67" i="6"/>
  <c r="Q68" i="6"/>
  <c r="R68" i="6"/>
  <c r="S68" i="6"/>
  <c r="T68" i="6"/>
  <c r="V68" i="6"/>
  <c r="W68" i="6"/>
  <c r="AF68" i="6"/>
  <c r="AG68" i="6"/>
  <c r="AI68" i="6"/>
  <c r="AJ68" i="6"/>
  <c r="Q69" i="6"/>
  <c r="R69" i="6"/>
  <c r="S69" i="6"/>
  <c r="T69" i="6"/>
  <c r="V69" i="6"/>
  <c r="W69" i="6"/>
  <c r="AF69" i="6"/>
  <c r="AG69" i="6"/>
  <c r="AI69" i="6"/>
  <c r="AJ69" i="6"/>
  <c r="Q70" i="6"/>
  <c r="R70" i="6"/>
  <c r="S70" i="6"/>
  <c r="T70" i="6"/>
  <c r="V70" i="6"/>
  <c r="W70" i="6"/>
  <c r="AF70" i="6"/>
  <c r="AG70" i="6"/>
  <c r="AI70" i="6"/>
  <c r="AJ70" i="6"/>
  <c r="Q71" i="6"/>
  <c r="R71" i="6"/>
  <c r="S71" i="6"/>
  <c r="T71" i="6"/>
  <c r="V71" i="6"/>
  <c r="W71" i="6"/>
  <c r="AF71" i="6"/>
  <c r="AG71" i="6"/>
  <c r="AI71" i="6"/>
  <c r="AJ71" i="6"/>
  <c r="Q72" i="6"/>
  <c r="R72" i="6"/>
  <c r="S72" i="6"/>
  <c r="T72" i="6"/>
  <c r="V72" i="6"/>
  <c r="W72" i="6"/>
  <c r="AF72" i="6"/>
  <c r="AG72" i="6"/>
  <c r="AI72" i="6"/>
  <c r="AJ72" i="6"/>
  <c r="Q73" i="6"/>
  <c r="R73" i="6"/>
  <c r="S73" i="6"/>
  <c r="T73" i="6"/>
  <c r="V73" i="6"/>
  <c r="W73" i="6"/>
  <c r="AF73" i="6"/>
  <c r="AG73" i="6"/>
  <c r="AI73" i="6"/>
  <c r="AJ73" i="6"/>
  <c r="Q74" i="6"/>
  <c r="R74" i="6"/>
  <c r="S74" i="6"/>
  <c r="T74" i="6"/>
  <c r="V74" i="6"/>
  <c r="W74" i="6"/>
  <c r="AF74" i="6"/>
  <c r="AG74" i="6"/>
  <c r="AI74" i="6"/>
  <c r="AJ74" i="6"/>
  <c r="Q75" i="6"/>
  <c r="R75" i="6"/>
  <c r="S75" i="6"/>
  <c r="T75" i="6"/>
  <c r="V75" i="6"/>
  <c r="W75" i="6"/>
  <c r="AF75" i="6"/>
  <c r="AG75" i="6"/>
  <c r="AI75" i="6"/>
  <c r="AJ75" i="6"/>
  <c r="Q76" i="6"/>
  <c r="R76" i="6"/>
  <c r="S76" i="6"/>
  <c r="T76" i="6"/>
  <c r="V76" i="6"/>
  <c r="W76" i="6"/>
  <c r="AF76" i="6"/>
  <c r="AG76" i="6"/>
  <c r="AI76" i="6"/>
  <c r="AJ76" i="6"/>
  <c r="Q77" i="6"/>
  <c r="R77" i="6"/>
  <c r="S77" i="6"/>
  <c r="T77" i="6"/>
  <c r="V77" i="6"/>
  <c r="W77" i="6"/>
  <c r="AF77" i="6"/>
  <c r="AG77" i="6"/>
  <c r="AI77" i="6"/>
  <c r="AJ77" i="6"/>
  <c r="Q78" i="6"/>
  <c r="R78" i="6"/>
  <c r="S78" i="6"/>
  <c r="T78" i="6"/>
  <c r="V78" i="6"/>
  <c r="W78" i="6"/>
  <c r="AF78" i="6"/>
  <c r="AG78" i="6"/>
  <c r="AI78" i="6"/>
  <c r="AJ78" i="6"/>
  <c r="Q79" i="6"/>
  <c r="R79" i="6"/>
  <c r="S79" i="6"/>
  <c r="T79" i="6"/>
  <c r="V79" i="6"/>
  <c r="W79" i="6"/>
  <c r="AF79" i="6"/>
  <c r="AG79" i="6"/>
  <c r="AI79" i="6"/>
  <c r="AJ79" i="6"/>
  <c r="Q80" i="6"/>
  <c r="R80" i="6"/>
  <c r="S80" i="6"/>
  <c r="T80" i="6"/>
  <c r="V80" i="6"/>
  <c r="W80" i="6"/>
  <c r="AF80" i="6"/>
  <c r="AG80" i="6"/>
  <c r="AI80" i="6"/>
  <c r="AJ80" i="6"/>
  <c r="Q81" i="6"/>
  <c r="R81" i="6"/>
  <c r="S81" i="6"/>
  <c r="T81" i="6"/>
  <c r="V81" i="6"/>
  <c r="W81" i="6"/>
  <c r="AF81" i="6"/>
  <c r="AG81" i="6"/>
  <c r="AI81" i="6"/>
  <c r="AJ81" i="6"/>
  <c r="Q82" i="6"/>
  <c r="R82" i="6"/>
  <c r="S82" i="6"/>
  <c r="T82" i="6"/>
  <c r="V82" i="6"/>
  <c r="W82" i="6"/>
  <c r="AF82" i="6"/>
  <c r="AG82" i="6"/>
  <c r="AI82" i="6"/>
  <c r="AJ82" i="6"/>
  <c r="Q83" i="6"/>
  <c r="R83" i="6"/>
  <c r="S83" i="6"/>
  <c r="T83" i="6"/>
  <c r="V83" i="6"/>
  <c r="W83" i="6"/>
  <c r="AF83" i="6"/>
  <c r="AG83" i="6"/>
  <c r="AI83" i="6"/>
  <c r="AJ83" i="6"/>
  <c r="Q84" i="6"/>
  <c r="R84" i="6"/>
  <c r="S84" i="6"/>
  <c r="T84" i="6"/>
  <c r="V84" i="6"/>
  <c r="W84" i="6"/>
  <c r="AF84" i="6"/>
  <c r="AG84" i="6"/>
  <c r="AI84" i="6"/>
  <c r="AJ84" i="6"/>
  <c r="Q85" i="6"/>
  <c r="R85" i="6"/>
  <c r="S85" i="6"/>
  <c r="T85" i="6"/>
  <c r="V85" i="6"/>
  <c r="W85" i="6"/>
  <c r="AF85" i="6"/>
  <c r="AG85" i="6"/>
  <c r="AI85" i="6"/>
  <c r="AJ85" i="6"/>
  <c r="Q86" i="6"/>
  <c r="R86" i="6"/>
  <c r="S86" i="6"/>
  <c r="T86" i="6"/>
  <c r="V86" i="6"/>
  <c r="W86" i="6"/>
  <c r="AF86" i="6"/>
  <c r="AG86" i="6"/>
  <c r="AI86" i="6"/>
  <c r="AJ86" i="6"/>
  <c r="Q87" i="6"/>
  <c r="R87" i="6"/>
  <c r="S87" i="6"/>
  <c r="T87" i="6"/>
  <c r="V87" i="6"/>
  <c r="W87" i="6"/>
  <c r="AF87" i="6"/>
  <c r="AG87" i="6"/>
  <c r="AI87" i="6"/>
  <c r="AJ87" i="6"/>
  <c r="Q88" i="6"/>
  <c r="R88" i="6"/>
  <c r="S88" i="6"/>
  <c r="T88" i="6"/>
  <c r="V88" i="6"/>
  <c r="W88" i="6"/>
  <c r="AF88" i="6"/>
  <c r="AG88" i="6"/>
  <c r="AI88" i="6"/>
  <c r="AJ88" i="6"/>
  <c r="Q89" i="6"/>
  <c r="R89" i="6"/>
  <c r="S89" i="6"/>
  <c r="T89" i="6"/>
  <c r="V89" i="6"/>
  <c r="W89" i="6"/>
  <c r="AF89" i="6"/>
  <c r="AG89" i="6"/>
  <c r="AI89" i="6"/>
  <c r="AJ89" i="6"/>
  <c r="Q90" i="6"/>
  <c r="R90" i="6"/>
  <c r="S90" i="6"/>
  <c r="T90" i="6"/>
  <c r="V90" i="6"/>
  <c r="W90" i="6"/>
  <c r="AF90" i="6"/>
  <c r="AG90" i="6"/>
  <c r="AI90" i="6"/>
  <c r="AJ90" i="6"/>
  <c r="Q91" i="6"/>
  <c r="R91" i="6"/>
  <c r="S91" i="6"/>
  <c r="T91" i="6"/>
  <c r="V91" i="6"/>
  <c r="W91" i="6"/>
  <c r="AF91" i="6"/>
  <c r="AG91" i="6"/>
  <c r="AI91" i="6"/>
  <c r="AJ91" i="6"/>
  <c r="Q92" i="6"/>
  <c r="R92" i="6"/>
  <c r="S92" i="6"/>
  <c r="T92" i="6"/>
  <c r="V92" i="6"/>
  <c r="W92" i="6"/>
  <c r="AF92" i="6"/>
  <c r="AG92" i="6"/>
  <c r="AI92" i="6"/>
  <c r="AJ92" i="6"/>
  <c r="Q93" i="6"/>
  <c r="R93" i="6"/>
  <c r="S93" i="6"/>
  <c r="T93" i="6"/>
  <c r="V93" i="6"/>
  <c r="W93" i="6"/>
  <c r="AF93" i="6"/>
  <c r="AG93" i="6"/>
  <c r="AI93" i="6"/>
  <c r="AJ93" i="6"/>
  <c r="Q94" i="6"/>
  <c r="R94" i="6"/>
  <c r="S94" i="6"/>
  <c r="T94" i="6"/>
  <c r="V94" i="6"/>
  <c r="W94" i="6"/>
  <c r="AF94" i="6"/>
  <c r="AG94" i="6"/>
  <c r="AI94" i="6"/>
  <c r="AJ94" i="6"/>
  <c r="Q95" i="6"/>
  <c r="R95" i="6"/>
  <c r="S95" i="6"/>
  <c r="T95" i="6"/>
  <c r="V95" i="6"/>
  <c r="W95" i="6"/>
  <c r="AF95" i="6"/>
  <c r="AG95" i="6"/>
  <c r="AI95" i="6"/>
  <c r="AJ95" i="6"/>
  <c r="Q96" i="6"/>
  <c r="R96" i="6"/>
  <c r="S96" i="6"/>
  <c r="T96" i="6"/>
  <c r="V96" i="6"/>
  <c r="W96" i="6"/>
  <c r="AF96" i="6"/>
  <c r="AG96" i="6"/>
  <c r="AI96" i="6"/>
  <c r="AJ96" i="6"/>
  <c r="Q97" i="6"/>
  <c r="R97" i="6"/>
  <c r="S97" i="6"/>
  <c r="T97" i="6"/>
  <c r="V97" i="6"/>
  <c r="W97" i="6"/>
  <c r="AF97" i="6"/>
  <c r="AG97" i="6"/>
  <c r="AI97" i="6"/>
  <c r="AJ97" i="6"/>
  <c r="Q98" i="6"/>
  <c r="R98" i="6"/>
  <c r="S98" i="6"/>
  <c r="T98" i="6"/>
  <c r="V98" i="6"/>
  <c r="W98" i="6"/>
  <c r="AF98" i="6"/>
  <c r="AG98" i="6"/>
  <c r="AI98" i="6"/>
  <c r="AJ98" i="6"/>
  <c r="Q99" i="6"/>
  <c r="R99" i="6"/>
  <c r="S99" i="6"/>
  <c r="T99" i="6"/>
  <c r="V99" i="6"/>
  <c r="W99" i="6"/>
  <c r="AF99" i="6"/>
  <c r="AG99" i="6"/>
  <c r="AI99" i="6"/>
  <c r="AJ99" i="6"/>
  <c r="Q100" i="6"/>
  <c r="R100" i="6"/>
  <c r="S100" i="6"/>
  <c r="T100" i="6"/>
  <c r="V100" i="6"/>
  <c r="W100" i="6"/>
  <c r="AF100" i="6"/>
  <c r="AG100" i="6"/>
  <c r="AI100" i="6"/>
  <c r="AJ100" i="6"/>
  <c r="Q101" i="6"/>
  <c r="R101" i="6"/>
  <c r="S101" i="6"/>
  <c r="T101" i="6"/>
  <c r="V101" i="6"/>
  <c r="W101" i="6"/>
  <c r="AF101" i="6"/>
  <c r="AG101" i="6"/>
  <c r="AI101" i="6"/>
  <c r="AJ101" i="6"/>
  <c r="Q102" i="6"/>
  <c r="R102" i="6"/>
  <c r="S102" i="6"/>
  <c r="T102" i="6"/>
  <c r="V102" i="6"/>
  <c r="W102" i="6"/>
  <c r="AF102" i="6"/>
  <c r="AG102" i="6"/>
  <c r="AI102" i="6"/>
  <c r="AJ102" i="6"/>
  <c r="Q103" i="6"/>
  <c r="R103" i="6"/>
  <c r="S103" i="6"/>
  <c r="T103" i="6"/>
  <c r="V103" i="6"/>
  <c r="W103" i="6"/>
  <c r="AF103" i="6"/>
  <c r="AG103" i="6"/>
  <c r="AI103" i="6"/>
  <c r="AJ103" i="6"/>
  <c r="Q104" i="6"/>
  <c r="R104" i="6"/>
  <c r="S104" i="6"/>
  <c r="T104" i="6"/>
  <c r="V104" i="6"/>
  <c r="W104" i="6"/>
  <c r="AF104" i="6"/>
  <c r="AG104" i="6"/>
  <c r="AI104" i="6"/>
  <c r="AJ104" i="6"/>
  <c r="Q105" i="6"/>
  <c r="R105" i="6"/>
  <c r="S105" i="6"/>
  <c r="T105" i="6"/>
  <c r="V105" i="6"/>
  <c r="W105" i="6"/>
  <c r="AF105" i="6"/>
  <c r="AG105" i="6"/>
  <c r="AI105" i="6"/>
  <c r="AJ105" i="6"/>
  <c r="Q106" i="6"/>
  <c r="R106" i="6"/>
  <c r="S106" i="6"/>
  <c r="T106" i="6"/>
  <c r="V106" i="6"/>
  <c r="W106" i="6"/>
  <c r="AF106" i="6"/>
  <c r="AG106" i="6"/>
  <c r="AI106" i="6"/>
  <c r="AJ106" i="6"/>
  <c r="Q107" i="6"/>
  <c r="R107" i="6"/>
  <c r="S107" i="6"/>
  <c r="T107" i="6"/>
  <c r="V107" i="6"/>
  <c r="W107" i="6"/>
  <c r="AF107" i="6"/>
  <c r="AG107" i="6"/>
  <c r="AI107" i="6"/>
  <c r="AJ107" i="6"/>
  <c r="Q108" i="6"/>
  <c r="R108" i="6"/>
  <c r="S108" i="6"/>
  <c r="T108" i="6"/>
  <c r="V108" i="6"/>
  <c r="W108" i="6"/>
  <c r="AF108" i="6"/>
  <c r="AG108" i="6"/>
  <c r="AI108" i="6"/>
  <c r="AJ108" i="6"/>
  <c r="Q109" i="6"/>
  <c r="R109" i="6"/>
  <c r="S109" i="6"/>
  <c r="T109" i="6"/>
  <c r="V109" i="6"/>
  <c r="W109" i="6"/>
  <c r="AF109" i="6"/>
  <c r="AG109" i="6"/>
  <c r="AI109" i="6"/>
  <c r="AJ109" i="6"/>
  <c r="Q110" i="6"/>
  <c r="R110" i="6"/>
  <c r="S110" i="6"/>
  <c r="T110" i="6"/>
  <c r="V110" i="6"/>
  <c r="W110" i="6"/>
  <c r="AF110" i="6"/>
  <c r="AG110" i="6"/>
  <c r="AI110" i="6"/>
  <c r="AJ110" i="6"/>
  <c r="Q111" i="6"/>
  <c r="R111" i="6"/>
  <c r="S111" i="6"/>
  <c r="T111" i="6"/>
  <c r="V111" i="6"/>
  <c r="W111" i="6"/>
  <c r="AF111" i="6"/>
  <c r="AG111" i="6"/>
  <c r="AI111" i="6"/>
  <c r="AJ111" i="6"/>
  <c r="Q112" i="6"/>
  <c r="R112" i="6"/>
  <c r="S112" i="6"/>
  <c r="T112" i="6"/>
  <c r="V112" i="6"/>
  <c r="W112" i="6"/>
  <c r="AF112" i="6"/>
  <c r="AG112" i="6"/>
  <c r="AI112" i="6"/>
  <c r="AJ112" i="6"/>
  <c r="Q113" i="6"/>
  <c r="R113" i="6"/>
  <c r="S113" i="6"/>
  <c r="T113" i="6"/>
  <c r="V113" i="6"/>
  <c r="W113" i="6"/>
  <c r="AF113" i="6"/>
  <c r="AG113" i="6"/>
  <c r="AI113" i="6"/>
  <c r="AJ113" i="6"/>
  <c r="Q114" i="6"/>
  <c r="R114" i="6"/>
  <c r="S114" i="6"/>
  <c r="T114" i="6"/>
  <c r="V114" i="6"/>
  <c r="W114" i="6"/>
  <c r="AF114" i="6"/>
  <c r="AG114" i="6"/>
  <c r="AI114" i="6"/>
  <c r="AJ114" i="6"/>
  <c r="Q115" i="6"/>
  <c r="R115" i="6"/>
  <c r="S115" i="6"/>
  <c r="T115" i="6"/>
  <c r="V115" i="6"/>
  <c r="W115" i="6"/>
  <c r="AF115" i="6"/>
  <c r="AG115" i="6"/>
  <c r="AI115" i="6"/>
  <c r="AJ115" i="6"/>
  <c r="Q116" i="6"/>
  <c r="R116" i="6"/>
  <c r="S116" i="6"/>
  <c r="T116" i="6"/>
  <c r="V116" i="6"/>
  <c r="W116" i="6"/>
  <c r="AF116" i="6"/>
  <c r="AG116" i="6"/>
  <c r="AI116" i="6"/>
  <c r="AJ116" i="6"/>
</calcChain>
</file>

<file path=xl/sharedStrings.xml><?xml version="1.0" encoding="utf-8"?>
<sst xmlns="http://schemas.openxmlformats.org/spreadsheetml/2006/main" count="285" uniqueCount="47">
  <si>
    <t>Dados</t>
  </si>
  <si>
    <t>comprimento</t>
  </si>
  <si>
    <t>L</t>
  </si>
  <si>
    <t>m</t>
  </si>
  <si>
    <t>carga</t>
  </si>
  <si>
    <t>F</t>
  </si>
  <si>
    <t>N</t>
  </si>
  <si>
    <t>tensão de cedência</t>
  </si>
  <si>
    <t>Pa</t>
  </si>
  <si>
    <t>módulo elástico</t>
  </si>
  <si>
    <t>E</t>
  </si>
  <si>
    <t>density</t>
  </si>
  <si>
    <t>kg/m^3</t>
  </si>
  <si>
    <t>Eq. (2.04)</t>
  </si>
  <si>
    <t>t</t>
  </si>
  <si>
    <t>D</t>
  </si>
  <si>
    <t>mm</t>
  </si>
  <si>
    <t>Eq. (2.05)</t>
  </si>
  <si>
    <t>diâmetro máximo</t>
  </si>
  <si>
    <t>diâmetro mínimo</t>
  </si>
  <si>
    <t>massa máxima</t>
  </si>
  <si>
    <t>m_max</t>
  </si>
  <si>
    <t>kg</t>
  </si>
  <si>
    <t>D_max</t>
  </si>
  <si>
    <t>D_min</t>
  </si>
  <si>
    <t>sigma_y</t>
  </si>
  <si>
    <t>rho</t>
  </si>
  <si>
    <t>A</t>
  </si>
  <si>
    <t>mm^2</t>
  </si>
  <si>
    <t>i</t>
  </si>
  <si>
    <t>t_min</t>
  </si>
  <si>
    <t>t_max</t>
  </si>
  <si>
    <t>Eq. (2.06b)</t>
  </si>
  <si>
    <t>D_guess</t>
  </si>
  <si>
    <t>I</t>
  </si>
  <si>
    <t>m^4</t>
  </si>
  <si>
    <t>I_min</t>
  </si>
  <si>
    <t>Eq. (2.06)</t>
  </si>
  <si>
    <t>sigma_min</t>
  </si>
  <si>
    <t>sigma</t>
  </si>
  <si>
    <t>m^2</t>
  </si>
  <si>
    <t>mass</t>
  </si>
  <si>
    <t>t_med</t>
  </si>
  <si>
    <t>fator de segurança</t>
  </si>
  <si>
    <t>FS</t>
  </si>
  <si>
    <t>selection 1</t>
  </si>
  <si>
    <t>selection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</si>
</sst>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1" fontId="0" fillId="0" borderId="0" xfId="0" applyNumberFormat="1"/>
    <xf numFmtId="0" fontId="0" fillId="2" borderId="0" xfId="0" applyFill="1"/>
    <xf numFmtId="11" fontId="0" fillId="2" borderId="0" xfId="0" applyNumberFormat="1" applyFill="1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164" fontId="0" fillId="2" borderId="0" xfId="0" applyNumberForma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/>
    <xf numFmtId="2" fontId="0" fillId="4" borderId="0" xfId="0" applyNumberFormat="1" applyFill="1"/>
    <xf numFmtId="2" fontId="2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18235071122087E-2"/>
          <c:y val="4.5540930025256263E-2"/>
          <c:w val="0.76449139312131442"/>
          <c:h val="0.8380900311989303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Sheet1!$K$2</c:f>
              <c:strCache>
                <c:ptCount val="1"/>
                <c:pt idx="0">
                  <c:v>Eq. (2.04)</c:v>
                </c:pt>
              </c:strCache>
            </c:strRef>
          </c:tx>
          <c:marker>
            <c:symbol val="none"/>
          </c:marker>
          <c:xVal>
            <c:numRef>
              <c:f>Sheet1!$H$7:$H$116</c:f>
              <c:numCache>
                <c:formatCode>0.00</c:formatCode>
                <c:ptCount val="110"/>
                <c:pt idx="0">
                  <c:v>1</c:v>
                </c:pt>
                <c:pt idx="1">
                  <c:v>1.0408163265306123</c:v>
                </c:pt>
                <c:pt idx="2">
                  <c:v>1.0816326530612246</c:v>
                </c:pt>
                <c:pt idx="3">
                  <c:v>1.1224489795918366</c:v>
                </c:pt>
                <c:pt idx="4">
                  <c:v>1.1632653061224489</c:v>
                </c:pt>
                <c:pt idx="5">
                  <c:v>1.2040816326530612</c:v>
                </c:pt>
                <c:pt idx="6">
                  <c:v>1.2448979591836735</c:v>
                </c:pt>
                <c:pt idx="7">
                  <c:v>1.2857142857142856</c:v>
                </c:pt>
                <c:pt idx="8">
                  <c:v>1.3265306122448979</c:v>
                </c:pt>
                <c:pt idx="9">
                  <c:v>1.3673469387755102</c:v>
                </c:pt>
                <c:pt idx="10">
                  <c:v>1.4081632653061225</c:v>
                </c:pt>
                <c:pt idx="11">
                  <c:v>1.4489795918367347</c:v>
                </c:pt>
                <c:pt idx="12">
                  <c:v>1.489795918367347</c:v>
                </c:pt>
                <c:pt idx="13">
                  <c:v>1.5306122448979591</c:v>
                </c:pt>
                <c:pt idx="14">
                  <c:v>1.5714285714285714</c:v>
                </c:pt>
                <c:pt idx="15">
                  <c:v>1.6122448979591835</c:v>
                </c:pt>
                <c:pt idx="16">
                  <c:v>1.6530612244897958</c:v>
                </c:pt>
                <c:pt idx="17">
                  <c:v>1.693877551020408</c:v>
                </c:pt>
                <c:pt idx="18">
                  <c:v>1.7346938775510203</c:v>
                </c:pt>
                <c:pt idx="19">
                  <c:v>1.7755102040816326</c:v>
                </c:pt>
                <c:pt idx="20">
                  <c:v>1.8163265306122449</c:v>
                </c:pt>
                <c:pt idx="21">
                  <c:v>1.8571428571428572</c:v>
                </c:pt>
                <c:pt idx="22">
                  <c:v>1.8979591836734693</c:v>
                </c:pt>
                <c:pt idx="23">
                  <c:v>1.9387755102040816</c:v>
                </c:pt>
                <c:pt idx="24">
                  <c:v>1.9795918367346939</c:v>
                </c:pt>
                <c:pt idx="25">
                  <c:v>2.0204081632653059</c:v>
                </c:pt>
                <c:pt idx="26">
                  <c:v>2.0612244897959182</c:v>
                </c:pt>
                <c:pt idx="27">
                  <c:v>2.1020408163265305</c:v>
                </c:pt>
                <c:pt idx="28">
                  <c:v>2.1428571428571428</c:v>
                </c:pt>
                <c:pt idx="29">
                  <c:v>2.1836734693877551</c:v>
                </c:pt>
                <c:pt idx="30">
                  <c:v>2.2244897959183669</c:v>
                </c:pt>
                <c:pt idx="31">
                  <c:v>2.2653061224489797</c:v>
                </c:pt>
                <c:pt idx="32">
                  <c:v>2.3061224489795915</c:v>
                </c:pt>
                <c:pt idx="33">
                  <c:v>2.3469387755102042</c:v>
                </c:pt>
                <c:pt idx="34">
                  <c:v>2.3877551020408161</c:v>
                </c:pt>
                <c:pt idx="35">
                  <c:v>2.4285714285714284</c:v>
                </c:pt>
                <c:pt idx="36">
                  <c:v>2.4693877551020407</c:v>
                </c:pt>
                <c:pt idx="37">
                  <c:v>2.510204081632653</c:v>
                </c:pt>
                <c:pt idx="38">
                  <c:v>2.5510204081632653</c:v>
                </c:pt>
                <c:pt idx="39">
                  <c:v>2.5918367346938771</c:v>
                </c:pt>
                <c:pt idx="40">
                  <c:v>2.6326530612244898</c:v>
                </c:pt>
                <c:pt idx="41">
                  <c:v>2.6734693877551017</c:v>
                </c:pt>
                <c:pt idx="42">
                  <c:v>2.7142857142857144</c:v>
                </c:pt>
                <c:pt idx="43">
                  <c:v>2.7551020408163263</c:v>
                </c:pt>
                <c:pt idx="44">
                  <c:v>2.7959183673469385</c:v>
                </c:pt>
                <c:pt idx="45">
                  <c:v>2.8367346938775508</c:v>
                </c:pt>
                <c:pt idx="46">
                  <c:v>2.8775510204081631</c:v>
                </c:pt>
                <c:pt idx="47">
                  <c:v>2.9183673469387754</c:v>
                </c:pt>
                <c:pt idx="48">
                  <c:v>2.9591836734693877</c:v>
                </c:pt>
                <c:pt idx="49">
                  <c:v>3</c:v>
                </c:pt>
                <c:pt idx="50">
                  <c:v>3.1166666666666667</c:v>
                </c:pt>
                <c:pt idx="51">
                  <c:v>3.2333333333333334</c:v>
                </c:pt>
                <c:pt idx="52">
                  <c:v>3.35</c:v>
                </c:pt>
                <c:pt idx="53">
                  <c:v>3.4666666666666668</c:v>
                </c:pt>
                <c:pt idx="54">
                  <c:v>3.5833333333333335</c:v>
                </c:pt>
                <c:pt idx="55">
                  <c:v>3.7</c:v>
                </c:pt>
                <c:pt idx="56">
                  <c:v>3.8166666666666664</c:v>
                </c:pt>
                <c:pt idx="57">
                  <c:v>3.9333333333333336</c:v>
                </c:pt>
                <c:pt idx="58">
                  <c:v>4.05</c:v>
                </c:pt>
                <c:pt idx="59">
                  <c:v>4.166666666666667</c:v>
                </c:pt>
                <c:pt idx="60">
                  <c:v>4.2833333333333332</c:v>
                </c:pt>
                <c:pt idx="61">
                  <c:v>4.4000000000000004</c:v>
                </c:pt>
                <c:pt idx="62">
                  <c:v>4.5166666666666666</c:v>
                </c:pt>
                <c:pt idx="63">
                  <c:v>4.6333333333333329</c:v>
                </c:pt>
                <c:pt idx="64">
                  <c:v>4.75</c:v>
                </c:pt>
                <c:pt idx="65">
                  <c:v>4.8666666666666671</c:v>
                </c:pt>
                <c:pt idx="66">
                  <c:v>4.9833333333333334</c:v>
                </c:pt>
                <c:pt idx="67">
                  <c:v>5.0999999999999996</c:v>
                </c:pt>
                <c:pt idx="68">
                  <c:v>5.2166666666666668</c:v>
                </c:pt>
                <c:pt idx="69">
                  <c:v>5.3333333333333339</c:v>
                </c:pt>
                <c:pt idx="70">
                  <c:v>5.45</c:v>
                </c:pt>
                <c:pt idx="71">
                  <c:v>5.5666666666666664</c:v>
                </c:pt>
                <c:pt idx="72">
                  <c:v>5.6833333333333336</c:v>
                </c:pt>
                <c:pt idx="73">
                  <c:v>5.8</c:v>
                </c:pt>
                <c:pt idx="74">
                  <c:v>5.9166666666666661</c:v>
                </c:pt>
                <c:pt idx="75">
                  <c:v>6.0333333333333332</c:v>
                </c:pt>
                <c:pt idx="76">
                  <c:v>6.15</c:v>
                </c:pt>
                <c:pt idx="77">
                  <c:v>6.2666666666666666</c:v>
                </c:pt>
                <c:pt idx="78">
                  <c:v>6.3833333333333329</c:v>
                </c:pt>
                <c:pt idx="79">
                  <c:v>6.5</c:v>
                </c:pt>
                <c:pt idx="80">
                  <c:v>6.6166666666666671</c:v>
                </c:pt>
                <c:pt idx="81">
                  <c:v>6.7333333333333334</c:v>
                </c:pt>
                <c:pt idx="82">
                  <c:v>6.85</c:v>
                </c:pt>
                <c:pt idx="83">
                  <c:v>6.9666666666666668</c:v>
                </c:pt>
                <c:pt idx="84">
                  <c:v>7.083333333333333</c:v>
                </c:pt>
                <c:pt idx="85">
                  <c:v>7.2</c:v>
                </c:pt>
                <c:pt idx="86">
                  <c:v>7.3166666666666664</c:v>
                </c:pt>
                <c:pt idx="87">
                  <c:v>7.4333333333333336</c:v>
                </c:pt>
                <c:pt idx="88">
                  <c:v>7.55</c:v>
                </c:pt>
                <c:pt idx="89">
                  <c:v>7.666666666666667</c:v>
                </c:pt>
                <c:pt idx="90">
                  <c:v>7.7833333333333332</c:v>
                </c:pt>
                <c:pt idx="91">
                  <c:v>7.9</c:v>
                </c:pt>
                <c:pt idx="92">
                  <c:v>8.0166666666666657</c:v>
                </c:pt>
                <c:pt idx="93">
                  <c:v>8.1333333333333329</c:v>
                </c:pt>
                <c:pt idx="94">
                  <c:v>8.25</c:v>
                </c:pt>
                <c:pt idx="95">
                  <c:v>8.3666666666666671</c:v>
                </c:pt>
                <c:pt idx="96">
                  <c:v>8.4833333333333343</c:v>
                </c:pt>
                <c:pt idx="97">
                  <c:v>8.6</c:v>
                </c:pt>
                <c:pt idx="98">
                  <c:v>8.7166666666666668</c:v>
                </c:pt>
                <c:pt idx="99">
                  <c:v>8.8333333333333321</c:v>
                </c:pt>
                <c:pt idx="100">
                  <c:v>8.9499999999999993</c:v>
                </c:pt>
                <c:pt idx="101">
                  <c:v>9.0666666666666664</c:v>
                </c:pt>
                <c:pt idx="102">
                  <c:v>9.1833333333333336</c:v>
                </c:pt>
                <c:pt idx="103">
                  <c:v>9.3000000000000007</c:v>
                </c:pt>
                <c:pt idx="104">
                  <c:v>9.4166666666666679</c:v>
                </c:pt>
                <c:pt idx="105">
                  <c:v>9.5333333333333332</c:v>
                </c:pt>
                <c:pt idx="106">
                  <c:v>9.65</c:v>
                </c:pt>
                <c:pt idx="107">
                  <c:v>9.7666666666666657</c:v>
                </c:pt>
                <c:pt idx="108">
                  <c:v>9.8833333333333329</c:v>
                </c:pt>
                <c:pt idx="109">
                  <c:v>10</c:v>
                </c:pt>
              </c:numCache>
            </c:numRef>
          </c:xVal>
          <c:yVal>
            <c:numRef>
              <c:f>Sheet1!$L$7:$L$116</c:f>
              <c:numCache>
                <c:formatCode>0.00</c:formatCode>
                <c:ptCount val="110"/>
                <c:pt idx="0">
                  <c:v>145.657661146891</c:v>
                </c:pt>
                <c:pt idx="1">
                  <c:v>140.02562801668077</c:v>
                </c:pt>
                <c:pt idx="2">
                  <c:v>134.8217344681114</c:v>
                </c:pt>
                <c:pt idx="3">
                  <c:v>129.99927436500386</c:v>
                </c:pt>
                <c:pt idx="4">
                  <c:v>125.5180968183621</c:v>
                </c:pt>
                <c:pt idx="5">
                  <c:v>121.34349512752866</c:v>
                </c:pt>
                <c:pt idx="6">
                  <c:v>117.44531429029284</c:v>
                </c:pt>
                <c:pt idx="7">
                  <c:v>113.79722851107397</c:v>
                </c:pt>
                <c:pt idx="8">
                  <c:v>110.3761520922089</c:v>
                </c:pt>
                <c:pt idx="9">
                  <c:v>107.16175583724804</c:v>
                </c:pt>
                <c:pt idx="10">
                  <c:v>104.13606755802583</c:v>
                </c:pt>
                <c:pt idx="11">
                  <c:v>101.28314010166292</c:v>
                </c:pt>
                <c:pt idx="12">
                  <c:v>98.588773948472266</c:v>
                </c:pt>
                <c:pt idx="13">
                  <c:v>96.040284194200083</c:v>
                </c:pt>
                <c:pt idx="14">
                  <c:v>93.626303846722834</c:v>
                </c:pt>
                <c:pt idx="15">
                  <c:v>91.336617001727035</c:v>
                </c:pt>
                <c:pt idx="16">
                  <c:v>89.162016733102874</c:v>
                </c:pt>
                <c:pt idx="17">
                  <c:v>87.094183529305468</c:v>
                </c:pt>
                <c:pt idx="18">
                  <c:v>85.125580891641135</c:v>
                </c:pt>
                <c:pt idx="19">
                  <c:v>83.249365332790362</c:v>
                </c:pt>
                <c:pt idx="20">
                  <c:v>81.459308510361225</c:v>
                </c:pt>
                <c:pt idx="21">
                  <c:v>79.749729628545708</c:v>
                </c:pt>
                <c:pt idx="22">
                  <c:v>78.115436562142946</c:v>
                </c:pt>
                <c:pt idx="23">
                  <c:v>76.551674417547872</c:v>
                </c:pt>
                <c:pt idx="24">
                  <c:v>75.054080457329121</c:v>
                </c:pt>
                <c:pt idx="25">
                  <c:v>73.618644488494198</c:v>
                </c:pt>
                <c:pt idx="26">
                  <c:v>72.241673957099479</c:v>
                </c:pt>
                <c:pt idx="27">
                  <c:v>70.919763109507684</c:v>
                </c:pt>
                <c:pt idx="28">
                  <c:v>69.649765678072939</c:v>
                </c:pt>
                <c:pt idx="29">
                  <c:v>68.428770630113547</c:v>
                </c:pt>
                <c:pt idx="30">
                  <c:v>67.254080586722608</c:v>
                </c:pt>
                <c:pt idx="31">
                  <c:v>66.123192574680132</c:v>
                </c:pt>
                <c:pt idx="32">
                  <c:v>65.033780822410208</c:v>
                </c:pt>
                <c:pt idx="33">
                  <c:v>63.983681351142017</c:v>
                </c:pt>
                <c:pt idx="34">
                  <c:v>62.970878146465267</c:v>
                </c:pt>
                <c:pt idx="35">
                  <c:v>61.993490724350082</c:v>
                </c:pt>
                <c:pt idx="36">
                  <c:v>61.049762930289305</c:v>
                </c:pt>
                <c:pt idx="37">
                  <c:v>60.138052831207119</c:v>
                </c:pt>
                <c:pt idx="38">
                  <c:v>59.256823577744548</c:v>
                </c:pt>
                <c:pt idx="39">
                  <c:v>58.404635129951039</c:v>
                </c:pt>
                <c:pt idx="40">
                  <c:v>57.580136752679202</c:v>
                </c:pt>
                <c:pt idx="41">
                  <c:v>56.782060198424269</c:v>
                </c:pt>
                <c:pt idx="42">
                  <c:v>56.009213505245555</c:v>
                </c:pt>
                <c:pt idx="43">
                  <c:v>55.260475345984183</c:v>
                </c:pt>
                <c:pt idx="44">
                  <c:v>54.534789872439347</c:v>
                </c:pt>
                <c:pt idx="45">
                  <c:v>53.831162004652079</c:v>
                </c:pt>
                <c:pt idx="46">
                  <c:v>53.148653121100779</c:v>
                </c:pt>
                <c:pt idx="47">
                  <c:v>52.48637711055877</c:v>
                </c:pt>
                <c:pt idx="48">
                  <c:v>51.843496750694626</c:v>
                </c:pt>
                <c:pt idx="49">
                  <c:v>51.219220382297003</c:v>
                </c:pt>
                <c:pt idx="50">
                  <c:v>49.530889494546138</c:v>
                </c:pt>
                <c:pt idx="51">
                  <c:v>47.972816162268693</c:v>
                </c:pt>
                <c:pt idx="52">
                  <c:v>46.531391387131642</c:v>
                </c:pt>
                <c:pt idx="53">
                  <c:v>45.194838151346765</c:v>
                </c:pt>
                <c:pt idx="54">
                  <c:v>43.952913188279659</c:v>
                </c:pt>
                <c:pt idx="55">
                  <c:v>42.796665174835411</c:v>
                </c:pt>
                <c:pt idx="56">
                  <c:v>41.718237272838984</c:v>
                </c:pt>
                <c:pt idx="57">
                  <c:v>40.710704811356472</c:v>
                </c:pt>
                <c:pt idx="58">
                  <c:v>39.767941023923704</c:v>
                </c:pt>
                <c:pt idx="59">
                  <c:v>38.884505341920516</c:v>
                </c:pt>
                <c:pt idx="60">
                  <c:v>38.055549943502434</c:v>
                </c:pt>
                <c:pt idx="61">
                  <c:v>37.276741169747957</c:v>
                </c:pt>
                <c:pt idx="62">
                  <c:v>36.544193119852864</c:v>
                </c:pt>
                <c:pt idx="63">
                  <c:v>35.854411278705491</c:v>
                </c:pt>
                <c:pt idx="64">
                  <c:v>35.204244451977054</c:v>
                </c:pt>
                <c:pt idx="65">
                  <c:v>34.590843614657963</c:v>
                </c:pt>
                <c:pt idx="66">
                  <c:v>34.011626540067319</c:v>
                </c:pt>
                <c:pt idx="67">
                  <c:v>33.464247283704118</c:v>
                </c:pt>
                <c:pt idx="68">
                  <c:v>32.946569761917338</c:v>
                </c:pt>
                <c:pt idx="69">
                  <c:v>32.456644798375393</c:v>
                </c:pt>
                <c:pt idx="70">
                  <c:v>31.992690118695599</c:v>
                </c:pt>
                <c:pt idx="71">
                  <c:v>31.553072860718942</c:v>
                </c:pt>
                <c:pt idx="72">
                  <c:v>31.13629423894465</c:v>
                </c:pt>
                <c:pt idx="73">
                  <c:v>30.740976059808798</c:v>
                </c:pt>
                <c:pt idx="74">
                  <c:v>30.365848832338386</c:v>
                </c:pt>
                <c:pt idx="75">
                  <c:v>30.009741258232392</c:v>
                </c:pt>
                <c:pt idx="76">
                  <c:v>29.671570918193659</c:v>
                </c:pt>
                <c:pt idx="77">
                  <c:v>29.350335998617357</c:v>
                </c:pt>
                <c:pt idx="78">
                  <c:v>29.045107925535579</c:v>
                </c:pt>
                <c:pt idx="79">
                  <c:v>28.755024791829385</c:v>
                </c:pt>
                <c:pt idx="80">
                  <c:v>28.479285479798804</c:v>
                </c:pt>
                <c:pt idx="81">
                  <c:v>28.21714439475279</c:v>
                </c:pt>
                <c:pt idx="82">
                  <c:v>27.967906736772406</c:v>
                </c:pt>
                <c:pt idx="83">
                  <c:v>27.730924247560111</c:v>
                </c:pt>
                <c:pt idx="84">
                  <c:v>27.505591377600297</c:v>
                </c:pt>
                <c:pt idx="85">
                  <c:v>27.291341825957083</c:v>
                </c:pt>
                <c:pt idx="86">
                  <c:v>27.087645411116462</c:v>
                </c:pt>
                <c:pt idx="87">
                  <c:v>26.894005236502529</c:v>
                </c:pt>
                <c:pt idx="88">
                  <c:v>26.709955118793509</c:v>
                </c:pt>
                <c:pt idx="89">
                  <c:v>26.535057251043757</c:v>
                </c:pt>
                <c:pt idx="90">
                  <c:v>26.36890007597458</c:v>
                </c:pt>
                <c:pt idx="91">
                  <c:v>26.211096347707723</c:v>
                </c:pt>
                <c:pt idx="92">
                  <c:v>26.061281362744552</c:v>
                </c:pt>
                <c:pt idx="93">
                  <c:v>25.919111343196985</c:v>
                </c:pt>
                <c:pt idx="94">
                  <c:v>25.784261957198911</c:v>
                </c:pt>
                <c:pt idx="95">
                  <c:v>25.656426963107819</c:v>
                </c:pt>
                <c:pt idx="96">
                  <c:v>25.53531696557982</c:v>
                </c:pt>
                <c:pt idx="97">
                  <c:v>25.420658272894304</c:v>
                </c:pt>
                <c:pt idx="98">
                  <c:v>25.31219184604231</c:v>
                </c:pt>
                <c:pt idx="99">
                  <c:v>25.20967233109458</c:v>
                </c:pt>
                <c:pt idx="100">
                  <c:v>25.112867167250393</c:v>
                </c:pt>
                <c:pt idx="101">
                  <c:v>25.021555763750239</c:v>
                </c:pt>
                <c:pt idx="102">
                  <c:v>24.935528739528362</c:v>
                </c:pt>
                <c:pt idx="103">
                  <c:v>24.854587220095809</c:v>
                </c:pt>
                <c:pt idx="104">
                  <c:v>24.77854218669049</c:v>
                </c:pt>
                <c:pt idx="105">
                  <c:v>24.707213873217004</c:v>
                </c:pt>
                <c:pt idx="106">
                  <c:v>24.640431206931712</c:v>
                </c:pt>
                <c:pt idx="107">
                  <c:v>24.578031289215236</c:v>
                </c:pt>
                <c:pt idx="108">
                  <c:v>24.519858913119947</c:v>
                </c:pt>
                <c:pt idx="109">
                  <c:v>24.465766114689099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Sheet1!$N$2</c:f>
              <c:strCache>
                <c:ptCount val="1"/>
                <c:pt idx="0">
                  <c:v>Eq. (2.05)</c:v>
                </c:pt>
              </c:strCache>
            </c:strRef>
          </c:tx>
          <c:marker>
            <c:symbol val="none"/>
          </c:marker>
          <c:xVal>
            <c:numRef>
              <c:f>Sheet1!$H$7:$H$116</c:f>
              <c:numCache>
                <c:formatCode>0.00</c:formatCode>
                <c:ptCount val="110"/>
                <c:pt idx="0">
                  <c:v>1</c:v>
                </c:pt>
                <c:pt idx="1">
                  <c:v>1.0408163265306123</c:v>
                </c:pt>
                <c:pt idx="2">
                  <c:v>1.0816326530612246</c:v>
                </c:pt>
                <c:pt idx="3">
                  <c:v>1.1224489795918366</c:v>
                </c:pt>
                <c:pt idx="4">
                  <c:v>1.1632653061224489</c:v>
                </c:pt>
                <c:pt idx="5">
                  <c:v>1.2040816326530612</c:v>
                </c:pt>
                <c:pt idx="6">
                  <c:v>1.2448979591836735</c:v>
                </c:pt>
                <c:pt idx="7">
                  <c:v>1.2857142857142856</c:v>
                </c:pt>
                <c:pt idx="8">
                  <c:v>1.3265306122448979</c:v>
                </c:pt>
                <c:pt idx="9">
                  <c:v>1.3673469387755102</c:v>
                </c:pt>
                <c:pt idx="10">
                  <c:v>1.4081632653061225</c:v>
                </c:pt>
                <c:pt idx="11">
                  <c:v>1.4489795918367347</c:v>
                </c:pt>
                <c:pt idx="12">
                  <c:v>1.489795918367347</c:v>
                </c:pt>
                <c:pt idx="13">
                  <c:v>1.5306122448979591</c:v>
                </c:pt>
                <c:pt idx="14">
                  <c:v>1.5714285714285714</c:v>
                </c:pt>
                <c:pt idx="15">
                  <c:v>1.6122448979591835</c:v>
                </c:pt>
                <c:pt idx="16">
                  <c:v>1.6530612244897958</c:v>
                </c:pt>
                <c:pt idx="17">
                  <c:v>1.693877551020408</c:v>
                </c:pt>
                <c:pt idx="18">
                  <c:v>1.7346938775510203</c:v>
                </c:pt>
                <c:pt idx="19">
                  <c:v>1.7755102040816326</c:v>
                </c:pt>
                <c:pt idx="20">
                  <c:v>1.8163265306122449</c:v>
                </c:pt>
                <c:pt idx="21">
                  <c:v>1.8571428571428572</c:v>
                </c:pt>
                <c:pt idx="22">
                  <c:v>1.8979591836734693</c:v>
                </c:pt>
                <c:pt idx="23">
                  <c:v>1.9387755102040816</c:v>
                </c:pt>
                <c:pt idx="24">
                  <c:v>1.9795918367346939</c:v>
                </c:pt>
                <c:pt idx="25">
                  <c:v>2.0204081632653059</c:v>
                </c:pt>
                <c:pt idx="26">
                  <c:v>2.0612244897959182</c:v>
                </c:pt>
                <c:pt idx="27">
                  <c:v>2.1020408163265305</c:v>
                </c:pt>
                <c:pt idx="28">
                  <c:v>2.1428571428571428</c:v>
                </c:pt>
                <c:pt idx="29">
                  <c:v>2.1836734693877551</c:v>
                </c:pt>
                <c:pt idx="30">
                  <c:v>2.2244897959183669</c:v>
                </c:pt>
                <c:pt idx="31">
                  <c:v>2.2653061224489797</c:v>
                </c:pt>
                <c:pt idx="32">
                  <c:v>2.3061224489795915</c:v>
                </c:pt>
                <c:pt idx="33">
                  <c:v>2.3469387755102042</c:v>
                </c:pt>
                <c:pt idx="34">
                  <c:v>2.3877551020408161</c:v>
                </c:pt>
                <c:pt idx="35">
                  <c:v>2.4285714285714284</c:v>
                </c:pt>
                <c:pt idx="36">
                  <c:v>2.4693877551020407</c:v>
                </c:pt>
                <c:pt idx="37">
                  <c:v>2.510204081632653</c:v>
                </c:pt>
                <c:pt idx="38">
                  <c:v>2.5510204081632653</c:v>
                </c:pt>
                <c:pt idx="39">
                  <c:v>2.5918367346938771</c:v>
                </c:pt>
                <c:pt idx="40">
                  <c:v>2.6326530612244898</c:v>
                </c:pt>
                <c:pt idx="41">
                  <c:v>2.6734693877551017</c:v>
                </c:pt>
                <c:pt idx="42">
                  <c:v>2.7142857142857144</c:v>
                </c:pt>
                <c:pt idx="43">
                  <c:v>2.7551020408163263</c:v>
                </c:pt>
                <c:pt idx="44">
                  <c:v>2.7959183673469385</c:v>
                </c:pt>
                <c:pt idx="45">
                  <c:v>2.8367346938775508</c:v>
                </c:pt>
                <c:pt idx="46">
                  <c:v>2.8775510204081631</c:v>
                </c:pt>
                <c:pt idx="47">
                  <c:v>2.9183673469387754</c:v>
                </c:pt>
                <c:pt idx="48">
                  <c:v>2.9591836734693877</c:v>
                </c:pt>
                <c:pt idx="49">
                  <c:v>3</c:v>
                </c:pt>
                <c:pt idx="50">
                  <c:v>3.1166666666666667</c:v>
                </c:pt>
                <c:pt idx="51">
                  <c:v>3.2333333333333334</c:v>
                </c:pt>
                <c:pt idx="52">
                  <c:v>3.35</c:v>
                </c:pt>
                <c:pt idx="53">
                  <c:v>3.4666666666666668</c:v>
                </c:pt>
                <c:pt idx="54">
                  <c:v>3.5833333333333335</c:v>
                </c:pt>
                <c:pt idx="55">
                  <c:v>3.7</c:v>
                </c:pt>
                <c:pt idx="56">
                  <c:v>3.8166666666666664</c:v>
                </c:pt>
                <c:pt idx="57">
                  <c:v>3.9333333333333336</c:v>
                </c:pt>
                <c:pt idx="58">
                  <c:v>4.05</c:v>
                </c:pt>
                <c:pt idx="59">
                  <c:v>4.166666666666667</c:v>
                </c:pt>
                <c:pt idx="60">
                  <c:v>4.2833333333333332</c:v>
                </c:pt>
                <c:pt idx="61">
                  <c:v>4.4000000000000004</c:v>
                </c:pt>
                <c:pt idx="62">
                  <c:v>4.5166666666666666</c:v>
                </c:pt>
                <c:pt idx="63">
                  <c:v>4.6333333333333329</c:v>
                </c:pt>
                <c:pt idx="64">
                  <c:v>4.75</c:v>
                </c:pt>
                <c:pt idx="65">
                  <c:v>4.8666666666666671</c:v>
                </c:pt>
                <c:pt idx="66">
                  <c:v>4.9833333333333334</c:v>
                </c:pt>
                <c:pt idx="67">
                  <c:v>5.0999999999999996</c:v>
                </c:pt>
                <c:pt idx="68">
                  <c:v>5.2166666666666668</c:v>
                </c:pt>
                <c:pt idx="69">
                  <c:v>5.3333333333333339</c:v>
                </c:pt>
                <c:pt idx="70">
                  <c:v>5.45</c:v>
                </c:pt>
                <c:pt idx="71">
                  <c:v>5.5666666666666664</c:v>
                </c:pt>
                <c:pt idx="72">
                  <c:v>5.6833333333333336</c:v>
                </c:pt>
                <c:pt idx="73">
                  <c:v>5.8</c:v>
                </c:pt>
                <c:pt idx="74">
                  <c:v>5.9166666666666661</c:v>
                </c:pt>
                <c:pt idx="75">
                  <c:v>6.0333333333333332</c:v>
                </c:pt>
                <c:pt idx="76">
                  <c:v>6.15</c:v>
                </c:pt>
                <c:pt idx="77">
                  <c:v>6.2666666666666666</c:v>
                </c:pt>
                <c:pt idx="78">
                  <c:v>6.3833333333333329</c:v>
                </c:pt>
                <c:pt idx="79">
                  <c:v>6.5</c:v>
                </c:pt>
                <c:pt idx="80">
                  <c:v>6.6166666666666671</c:v>
                </c:pt>
                <c:pt idx="81">
                  <c:v>6.7333333333333334</c:v>
                </c:pt>
                <c:pt idx="82">
                  <c:v>6.85</c:v>
                </c:pt>
                <c:pt idx="83">
                  <c:v>6.9666666666666668</c:v>
                </c:pt>
                <c:pt idx="84">
                  <c:v>7.083333333333333</c:v>
                </c:pt>
                <c:pt idx="85">
                  <c:v>7.2</c:v>
                </c:pt>
                <c:pt idx="86">
                  <c:v>7.3166666666666664</c:v>
                </c:pt>
                <c:pt idx="87">
                  <c:v>7.4333333333333336</c:v>
                </c:pt>
                <c:pt idx="88">
                  <c:v>7.55</c:v>
                </c:pt>
                <c:pt idx="89">
                  <c:v>7.666666666666667</c:v>
                </c:pt>
                <c:pt idx="90">
                  <c:v>7.7833333333333332</c:v>
                </c:pt>
                <c:pt idx="91">
                  <c:v>7.9</c:v>
                </c:pt>
                <c:pt idx="92">
                  <c:v>8.0166666666666657</c:v>
                </c:pt>
                <c:pt idx="93">
                  <c:v>8.1333333333333329</c:v>
                </c:pt>
                <c:pt idx="94">
                  <c:v>8.25</c:v>
                </c:pt>
                <c:pt idx="95">
                  <c:v>8.3666666666666671</c:v>
                </c:pt>
                <c:pt idx="96">
                  <c:v>8.4833333333333343</c:v>
                </c:pt>
                <c:pt idx="97">
                  <c:v>8.6</c:v>
                </c:pt>
                <c:pt idx="98">
                  <c:v>8.7166666666666668</c:v>
                </c:pt>
                <c:pt idx="99">
                  <c:v>8.8333333333333321</c:v>
                </c:pt>
                <c:pt idx="100">
                  <c:v>8.9499999999999993</c:v>
                </c:pt>
                <c:pt idx="101">
                  <c:v>9.0666666666666664</c:v>
                </c:pt>
                <c:pt idx="102">
                  <c:v>9.1833333333333336</c:v>
                </c:pt>
                <c:pt idx="103">
                  <c:v>9.3000000000000007</c:v>
                </c:pt>
                <c:pt idx="104">
                  <c:v>9.4166666666666679</c:v>
                </c:pt>
                <c:pt idx="105">
                  <c:v>9.5333333333333332</c:v>
                </c:pt>
                <c:pt idx="106">
                  <c:v>9.65</c:v>
                </c:pt>
                <c:pt idx="107">
                  <c:v>9.7666666666666657</c:v>
                </c:pt>
                <c:pt idx="108">
                  <c:v>9.8833333333333329</c:v>
                </c:pt>
                <c:pt idx="109">
                  <c:v>10</c:v>
                </c:pt>
              </c:numCache>
            </c:numRef>
          </c:xVal>
          <c:yVal>
            <c:numRef>
              <c:f>Sheet1!$O$7:$O$116</c:f>
              <c:numCache>
                <c:formatCode>0.00</c:formatCode>
                <c:ptCount val="110"/>
                <c:pt idx="0">
                  <c:v>1645795592494.8083</c:v>
                </c:pt>
                <c:pt idx="1">
                  <c:v>822897796247.40417</c:v>
                </c:pt>
                <c:pt idx="2">
                  <c:v>411448898123.70209</c:v>
                </c:pt>
                <c:pt idx="3">
                  <c:v>205724449061.85104</c:v>
                </c:pt>
                <c:pt idx="4">
                  <c:v>102862224530.92552</c:v>
                </c:pt>
                <c:pt idx="5">
                  <c:v>51431112265.462761</c:v>
                </c:pt>
                <c:pt idx="6">
                  <c:v>25715556132.73138</c:v>
                </c:pt>
                <c:pt idx="7">
                  <c:v>12857778066.36569</c:v>
                </c:pt>
                <c:pt idx="8">
                  <c:v>6428889033.1828451</c:v>
                </c:pt>
                <c:pt idx="9">
                  <c:v>3214444516.5914226</c:v>
                </c:pt>
                <c:pt idx="10">
                  <c:v>1607222258.2957113</c:v>
                </c:pt>
                <c:pt idx="11">
                  <c:v>803611129.14785564</c:v>
                </c:pt>
                <c:pt idx="12">
                  <c:v>401805564.57392782</c:v>
                </c:pt>
                <c:pt idx="13">
                  <c:v>200902782.28696391</c:v>
                </c:pt>
                <c:pt idx="14">
                  <c:v>100451391.14348195</c:v>
                </c:pt>
                <c:pt idx="15">
                  <c:v>50225695.571740977</c:v>
                </c:pt>
                <c:pt idx="16">
                  <c:v>25112847.785870489</c:v>
                </c:pt>
                <c:pt idx="17">
                  <c:v>12556423.892935244</c:v>
                </c:pt>
                <c:pt idx="18">
                  <c:v>6278211.9464676222</c:v>
                </c:pt>
                <c:pt idx="19">
                  <c:v>3139105.9732338111</c:v>
                </c:pt>
                <c:pt idx="20">
                  <c:v>1569552.9866169055</c:v>
                </c:pt>
                <c:pt idx="21">
                  <c:v>784776.49330845277</c:v>
                </c:pt>
                <c:pt idx="22">
                  <c:v>392388.24665422639</c:v>
                </c:pt>
                <c:pt idx="23">
                  <c:v>196194.12332711319</c:v>
                </c:pt>
                <c:pt idx="24">
                  <c:v>98097.061663556597</c:v>
                </c:pt>
                <c:pt idx="25">
                  <c:v>49048.530831778298</c:v>
                </c:pt>
                <c:pt idx="26">
                  <c:v>24524.265415889149</c:v>
                </c:pt>
                <c:pt idx="27">
                  <c:v>12262.132707944575</c:v>
                </c:pt>
                <c:pt idx="28">
                  <c:v>6131.0663539722873</c:v>
                </c:pt>
                <c:pt idx="29">
                  <c:v>3065.5331769861436</c:v>
                </c:pt>
                <c:pt idx="30">
                  <c:v>1532.7665884930718</c:v>
                </c:pt>
                <c:pt idx="31">
                  <c:v>766.38329424653591</c:v>
                </c:pt>
                <c:pt idx="32">
                  <c:v>383.19164712326796</c:v>
                </c:pt>
                <c:pt idx="33">
                  <c:v>191.59582356163398</c:v>
                </c:pt>
                <c:pt idx="34">
                  <c:v>95.797911780816989</c:v>
                </c:pt>
                <c:pt idx="35">
                  <c:v>42.291094774942536</c:v>
                </c:pt>
                <c:pt idx="36">
                  <c:v>27.957303052620908</c:v>
                </c:pt>
                <c:pt idx="37">
                  <c:v>21.320984267425086</c:v>
                </c:pt>
                <c:pt idx="38">
                  <c:v>17.503839288892941</c:v>
                </c:pt>
                <c:pt idx="39">
                  <c:v>15.030841625566438</c:v>
                </c:pt>
                <c:pt idx="40">
                  <c:v>13.303175268858459</c:v>
                </c:pt>
                <c:pt idx="41">
                  <c:v>12.03174284358391</c:v>
                </c:pt>
                <c:pt idx="42">
                  <c:v>11.059852328827642</c:v>
                </c:pt>
                <c:pt idx="43">
                  <c:v>10.29520287980209</c:v>
                </c:pt>
                <c:pt idx="44">
                  <c:v>9.6798898597077638</c:v>
                </c:pt>
                <c:pt idx="45">
                  <c:v>9.1757477869887101</c:v>
                </c:pt>
                <c:pt idx="46">
                  <c:v>8.7565995722433883</c:v>
                </c:pt>
                <c:pt idx="47">
                  <c:v>8.403891930915492</c:v>
                </c:pt>
                <c:pt idx="48">
                  <c:v>8.1041081903020391</c:v>
                </c:pt>
                <c:pt idx="49">
                  <c:v>7.8471677172002821</c:v>
                </c:pt>
                <c:pt idx="50">
                  <c:v>7.2873347604134118</c:v>
                </c:pt>
                <c:pt idx="51">
                  <c:v>6.9053087324573825</c:v>
                </c:pt>
                <c:pt idx="52">
                  <c:v>6.6385018146040737</c:v>
                </c:pt>
                <c:pt idx="53">
                  <c:v>6.4506568768841328</c:v>
                </c:pt>
                <c:pt idx="54">
                  <c:v>6.3193152652590339</c:v>
                </c:pt>
                <c:pt idx="55">
                  <c:v>6.2298204949558125</c:v>
                </c:pt>
                <c:pt idx="56">
                  <c:v>6.1721990664188944</c:v>
                </c:pt>
                <c:pt idx="57">
                  <c:v>6.1394270667019839</c:v>
                </c:pt>
                <c:pt idx="58">
                  <c:v>6.1264137702154811</c:v>
                </c:pt>
                <c:pt idx="59">
                  <c:v>6.1293785318757248</c:v>
                </c:pt>
                <c:pt idx="60">
                  <c:v>6.1454541711439754</c:v>
                </c:pt>
                <c:pt idx="61">
                  <c:v>6.1724262774422609</c:v>
                </c:pt>
                <c:pt idx="62">
                  <c:v>6.2085570226684013</c:v>
                </c:pt>
                <c:pt idx="63">
                  <c:v>6.2524631543430838</c:v>
                </c:pt>
                <c:pt idx="64">
                  <c:v>6.3030296747472612</c:v>
                </c:pt>
                <c:pt idx="65">
                  <c:v>6.3593475914517628</c:v>
                </c:pt>
                <c:pt idx="66">
                  <c:v>6.4206682532494783</c:v>
                </c:pt>
                <c:pt idx="67">
                  <c:v>6.4863693332690247</c:v>
                </c:pt>
                <c:pt idx="68">
                  <c:v>6.5559291330958249</c:v>
                </c:pt>
                <c:pt idx="69">
                  <c:v>6.62890692493401</c:v>
                </c:pt>
                <c:pt idx="70">
                  <c:v>6.704927737827922</c:v>
                </c:pt>
                <c:pt idx="71">
                  <c:v>6.7836704575102162</c:v>
                </c:pt>
                <c:pt idx="72">
                  <c:v>6.8648584266412067</c:v>
                </c:pt>
                <c:pt idx="73">
                  <c:v>6.9482519526526323</c:v>
                </c:pt>
                <c:pt idx="74">
                  <c:v>7.0336422858236611</c:v>
                </c:pt>
                <c:pt idx="75">
                  <c:v>7.1208467412394221</c:v>
                </c:pt>
                <c:pt idx="76">
                  <c:v>7.2097047185693253</c:v>
                </c:pt>
                <c:pt idx="77">
                  <c:v>7.30007443232659</c:v>
                </c:pt>
                <c:pt idx="78">
                  <c:v>7.3918302086806689</c:v>
                </c:pt>
                <c:pt idx="79">
                  <c:v>7.4848602373033524</c:v>
                </c:pt>
                <c:pt idx="80">
                  <c:v>7.5790646911505615</c:v>
                </c:pt>
                <c:pt idx="81">
                  <c:v>7.6743541456447133</c:v>
                </c:pt>
                <c:pt idx="82">
                  <c:v>7.7706482429483685</c:v>
                </c:pt>
                <c:pt idx="83">
                  <c:v>7.8678745580061138</c:v>
                </c:pt>
                <c:pt idx="84">
                  <c:v>7.9659676315781693</c:v>
                </c:pt>
                <c:pt idx="85">
                  <c:v>8.0648681421834851</c:v>
                </c:pt>
                <c:pt idx="86">
                  <c:v>8.1645221941478994</c:v>
                </c:pt>
                <c:pt idx="87">
                  <c:v>8.2648807031396405</c:v>
                </c:pt>
                <c:pt idx="88">
                  <c:v>8.3658988639152732</c:v>
                </c:pt>
                <c:pt idx="89">
                  <c:v>8.4675356876797903</c:v>
                </c:pt>
                <c:pt idx="90">
                  <c:v>8.5697535986269386</c:v>
                </c:pt>
                <c:pt idx="91">
                  <c:v>8.6725180809790245</c:v>
                </c:pt>
                <c:pt idx="92">
                  <c:v>8.7757973692736364</c:v>
                </c:pt>
                <c:pt idx="93">
                  <c:v>8.879562175813783</c:v>
                </c:pt>
                <c:pt idx="94">
                  <c:v>8.9837854501586705</c:v>
                </c:pt>
                <c:pt idx="95">
                  <c:v>9.0884421663258586</c:v>
                </c:pt>
                <c:pt idx="96">
                  <c:v>9.1935091340328423</c:v>
                </c:pt>
                <c:pt idx="97">
                  <c:v>9.2989648308533628</c:v>
                </c:pt>
                <c:pt idx="98">
                  <c:v>9.404789252620656</c:v>
                </c:pt>
                <c:pt idx="99">
                  <c:v>9.5109637797928723</c:v>
                </c:pt>
                <c:pt idx="100">
                  <c:v>9.6174710578180438</c:v>
                </c:pt>
                <c:pt idx="101">
                  <c:v>9.7242948898078456</c:v>
                </c:pt>
                <c:pt idx="102">
                  <c:v>9.8314201400594783</c:v>
                </c:pt>
                <c:pt idx="103">
                  <c:v>9.9388326471604955</c:v>
                </c:pt>
                <c:pt idx="104">
                  <c:v>10.046519145577765</c:v>
                </c:pt>
                <c:pt idx="105">
                  <c:v>10.154467194773963</c:v>
                </c:pt>
                <c:pt idx="106">
                  <c:v>10.262665115016715</c:v>
                </c:pt>
                <c:pt idx="107">
                  <c:v>10.371101929150047</c:v>
                </c:pt>
                <c:pt idx="108">
                  <c:v>10.479767309687926</c:v>
                </c:pt>
                <c:pt idx="109">
                  <c:v>10.588651530667176</c:v>
                </c:pt>
              </c:numCache>
            </c:numRef>
          </c:yVal>
          <c:smooth val="1"/>
        </c:ser>
        <c:ser>
          <c:idx val="5"/>
          <c:order val="2"/>
          <c:tx>
            <c:strRef>
              <c:f>Sheet1!$Q$2</c:f>
              <c:strCache>
                <c:ptCount val="1"/>
                <c:pt idx="0">
                  <c:v>Eq. (2.06)</c:v>
                </c:pt>
              </c:strCache>
            </c:strRef>
          </c:tx>
          <c:marker>
            <c:symbol val="none"/>
          </c:marker>
          <c:xVal>
            <c:numRef>
              <c:f>Sheet1!$H$7:$H$116</c:f>
              <c:numCache>
                <c:formatCode>0.00</c:formatCode>
                <c:ptCount val="110"/>
                <c:pt idx="0">
                  <c:v>1</c:v>
                </c:pt>
                <c:pt idx="1">
                  <c:v>1.0408163265306123</c:v>
                </c:pt>
                <c:pt idx="2">
                  <c:v>1.0816326530612246</c:v>
                </c:pt>
                <c:pt idx="3">
                  <c:v>1.1224489795918366</c:v>
                </c:pt>
                <c:pt idx="4">
                  <c:v>1.1632653061224489</c:v>
                </c:pt>
                <c:pt idx="5">
                  <c:v>1.2040816326530612</c:v>
                </c:pt>
                <c:pt idx="6">
                  <c:v>1.2448979591836735</c:v>
                </c:pt>
                <c:pt idx="7">
                  <c:v>1.2857142857142856</c:v>
                </c:pt>
                <c:pt idx="8">
                  <c:v>1.3265306122448979</c:v>
                </c:pt>
                <c:pt idx="9">
                  <c:v>1.3673469387755102</c:v>
                </c:pt>
                <c:pt idx="10">
                  <c:v>1.4081632653061225</c:v>
                </c:pt>
                <c:pt idx="11">
                  <c:v>1.4489795918367347</c:v>
                </c:pt>
                <c:pt idx="12">
                  <c:v>1.489795918367347</c:v>
                </c:pt>
                <c:pt idx="13">
                  <c:v>1.5306122448979591</c:v>
                </c:pt>
                <c:pt idx="14">
                  <c:v>1.5714285714285714</c:v>
                </c:pt>
                <c:pt idx="15">
                  <c:v>1.6122448979591835</c:v>
                </c:pt>
                <c:pt idx="16">
                  <c:v>1.6530612244897958</c:v>
                </c:pt>
                <c:pt idx="17">
                  <c:v>1.693877551020408</c:v>
                </c:pt>
                <c:pt idx="18">
                  <c:v>1.7346938775510203</c:v>
                </c:pt>
                <c:pt idx="19">
                  <c:v>1.7755102040816326</c:v>
                </c:pt>
                <c:pt idx="20">
                  <c:v>1.8163265306122449</c:v>
                </c:pt>
                <c:pt idx="21">
                  <c:v>1.8571428571428572</c:v>
                </c:pt>
                <c:pt idx="22">
                  <c:v>1.8979591836734693</c:v>
                </c:pt>
                <c:pt idx="23">
                  <c:v>1.9387755102040816</c:v>
                </c:pt>
                <c:pt idx="24">
                  <c:v>1.9795918367346939</c:v>
                </c:pt>
                <c:pt idx="25">
                  <c:v>2.0204081632653059</c:v>
                </c:pt>
                <c:pt idx="26">
                  <c:v>2.0612244897959182</c:v>
                </c:pt>
                <c:pt idx="27">
                  <c:v>2.1020408163265305</c:v>
                </c:pt>
                <c:pt idx="28">
                  <c:v>2.1428571428571428</c:v>
                </c:pt>
                <c:pt idx="29">
                  <c:v>2.1836734693877551</c:v>
                </c:pt>
                <c:pt idx="30">
                  <c:v>2.2244897959183669</c:v>
                </c:pt>
                <c:pt idx="31">
                  <c:v>2.2653061224489797</c:v>
                </c:pt>
                <c:pt idx="32">
                  <c:v>2.3061224489795915</c:v>
                </c:pt>
                <c:pt idx="33">
                  <c:v>2.3469387755102042</c:v>
                </c:pt>
                <c:pt idx="34">
                  <c:v>2.3877551020408161</c:v>
                </c:pt>
                <c:pt idx="35">
                  <c:v>2.4285714285714284</c:v>
                </c:pt>
                <c:pt idx="36">
                  <c:v>2.4693877551020407</c:v>
                </c:pt>
                <c:pt idx="37">
                  <c:v>2.510204081632653</c:v>
                </c:pt>
                <c:pt idx="38">
                  <c:v>2.5510204081632653</c:v>
                </c:pt>
                <c:pt idx="39">
                  <c:v>2.5918367346938771</c:v>
                </c:pt>
                <c:pt idx="40">
                  <c:v>2.6326530612244898</c:v>
                </c:pt>
                <c:pt idx="41">
                  <c:v>2.6734693877551017</c:v>
                </c:pt>
                <c:pt idx="42">
                  <c:v>2.7142857142857144</c:v>
                </c:pt>
                <c:pt idx="43">
                  <c:v>2.7551020408163263</c:v>
                </c:pt>
                <c:pt idx="44">
                  <c:v>2.7959183673469385</c:v>
                </c:pt>
                <c:pt idx="45">
                  <c:v>2.8367346938775508</c:v>
                </c:pt>
                <c:pt idx="46">
                  <c:v>2.8775510204081631</c:v>
                </c:pt>
                <c:pt idx="47">
                  <c:v>2.9183673469387754</c:v>
                </c:pt>
                <c:pt idx="48">
                  <c:v>2.9591836734693877</c:v>
                </c:pt>
                <c:pt idx="49">
                  <c:v>3</c:v>
                </c:pt>
                <c:pt idx="50">
                  <c:v>3.1166666666666667</c:v>
                </c:pt>
                <c:pt idx="51">
                  <c:v>3.2333333333333334</c:v>
                </c:pt>
                <c:pt idx="52">
                  <c:v>3.35</c:v>
                </c:pt>
                <c:pt idx="53">
                  <c:v>3.4666666666666668</c:v>
                </c:pt>
                <c:pt idx="54">
                  <c:v>3.5833333333333335</c:v>
                </c:pt>
                <c:pt idx="55">
                  <c:v>3.7</c:v>
                </c:pt>
                <c:pt idx="56">
                  <c:v>3.8166666666666664</c:v>
                </c:pt>
                <c:pt idx="57">
                  <c:v>3.9333333333333336</c:v>
                </c:pt>
                <c:pt idx="58">
                  <c:v>4.05</c:v>
                </c:pt>
                <c:pt idx="59">
                  <c:v>4.166666666666667</c:v>
                </c:pt>
                <c:pt idx="60">
                  <c:v>4.2833333333333332</c:v>
                </c:pt>
                <c:pt idx="61">
                  <c:v>4.4000000000000004</c:v>
                </c:pt>
                <c:pt idx="62">
                  <c:v>4.5166666666666666</c:v>
                </c:pt>
                <c:pt idx="63">
                  <c:v>4.6333333333333329</c:v>
                </c:pt>
                <c:pt idx="64">
                  <c:v>4.75</c:v>
                </c:pt>
                <c:pt idx="65">
                  <c:v>4.8666666666666671</c:v>
                </c:pt>
                <c:pt idx="66">
                  <c:v>4.9833333333333334</c:v>
                </c:pt>
                <c:pt idx="67">
                  <c:v>5.0999999999999996</c:v>
                </c:pt>
                <c:pt idx="68">
                  <c:v>5.2166666666666668</c:v>
                </c:pt>
                <c:pt idx="69">
                  <c:v>5.3333333333333339</c:v>
                </c:pt>
                <c:pt idx="70">
                  <c:v>5.45</c:v>
                </c:pt>
                <c:pt idx="71">
                  <c:v>5.5666666666666664</c:v>
                </c:pt>
                <c:pt idx="72">
                  <c:v>5.6833333333333336</c:v>
                </c:pt>
                <c:pt idx="73">
                  <c:v>5.8</c:v>
                </c:pt>
                <c:pt idx="74">
                  <c:v>5.9166666666666661</c:v>
                </c:pt>
                <c:pt idx="75">
                  <c:v>6.0333333333333332</c:v>
                </c:pt>
                <c:pt idx="76">
                  <c:v>6.15</c:v>
                </c:pt>
                <c:pt idx="77">
                  <c:v>6.2666666666666666</c:v>
                </c:pt>
                <c:pt idx="78">
                  <c:v>6.3833333333333329</c:v>
                </c:pt>
                <c:pt idx="79">
                  <c:v>6.5</c:v>
                </c:pt>
                <c:pt idx="80">
                  <c:v>6.6166666666666671</c:v>
                </c:pt>
                <c:pt idx="81">
                  <c:v>6.7333333333333334</c:v>
                </c:pt>
                <c:pt idx="82">
                  <c:v>6.85</c:v>
                </c:pt>
                <c:pt idx="83">
                  <c:v>6.9666666666666668</c:v>
                </c:pt>
                <c:pt idx="84">
                  <c:v>7.083333333333333</c:v>
                </c:pt>
                <c:pt idx="85">
                  <c:v>7.2</c:v>
                </c:pt>
                <c:pt idx="86">
                  <c:v>7.3166666666666664</c:v>
                </c:pt>
                <c:pt idx="87">
                  <c:v>7.4333333333333336</c:v>
                </c:pt>
                <c:pt idx="88">
                  <c:v>7.55</c:v>
                </c:pt>
                <c:pt idx="89">
                  <c:v>7.666666666666667</c:v>
                </c:pt>
                <c:pt idx="90">
                  <c:v>7.7833333333333332</c:v>
                </c:pt>
                <c:pt idx="91">
                  <c:v>7.9</c:v>
                </c:pt>
                <c:pt idx="92">
                  <c:v>8.0166666666666657</c:v>
                </c:pt>
                <c:pt idx="93">
                  <c:v>8.1333333333333329</c:v>
                </c:pt>
                <c:pt idx="94">
                  <c:v>8.25</c:v>
                </c:pt>
                <c:pt idx="95">
                  <c:v>8.3666666666666671</c:v>
                </c:pt>
                <c:pt idx="96">
                  <c:v>8.4833333333333343</c:v>
                </c:pt>
                <c:pt idx="97">
                  <c:v>8.6</c:v>
                </c:pt>
                <c:pt idx="98">
                  <c:v>8.7166666666666668</c:v>
                </c:pt>
                <c:pt idx="99">
                  <c:v>8.8333333333333321</c:v>
                </c:pt>
                <c:pt idx="100">
                  <c:v>8.9499999999999993</c:v>
                </c:pt>
                <c:pt idx="101">
                  <c:v>9.0666666666666664</c:v>
                </c:pt>
                <c:pt idx="102">
                  <c:v>9.1833333333333336</c:v>
                </c:pt>
                <c:pt idx="103">
                  <c:v>9.3000000000000007</c:v>
                </c:pt>
                <c:pt idx="104">
                  <c:v>9.4166666666666679</c:v>
                </c:pt>
                <c:pt idx="105">
                  <c:v>9.5333333333333332</c:v>
                </c:pt>
                <c:pt idx="106">
                  <c:v>9.65</c:v>
                </c:pt>
                <c:pt idx="107">
                  <c:v>9.7666666666666657</c:v>
                </c:pt>
                <c:pt idx="108">
                  <c:v>9.8833333333333329</c:v>
                </c:pt>
                <c:pt idx="109">
                  <c:v>10</c:v>
                </c:pt>
              </c:numCache>
            </c:numRef>
          </c:xVal>
          <c:yVal>
            <c:numRef>
              <c:f>Sheet1!$W$7:$W$116</c:f>
              <c:numCache>
                <c:formatCode>0.00</c:formatCode>
                <c:ptCount val="110"/>
                <c:pt idx="0">
                  <c:v>154.87721343921325</c:v>
                </c:pt>
                <c:pt idx="1">
                  <c:v>149.36335385718004</c:v>
                </c:pt>
                <c:pt idx="2">
                  <c:v>144.28303899209612</c:v>
                </c:pt>
                <c:pt idx="3">
                  <c:v>139.58954300796162</c:v>
                </c:pt>
                <c:pt idx="4">
                  <c:v>135.24268364061385</c:v>
                </c:pt>
                <c:pt idx="5">
                  <c:v>131.20770970856591</c:v>
                </c:pt>
                <c:pt idx="6">
                  <c:v>127.45440726857949</c:v>
                </c:pt>
                <c:pt idx="7">
                  <c:v>123.95637587568187</c:v>
                </c:pt>
                <c:pt idx="8">
                  <c:v>120.69043836514631</c:v>
                </c:pt>
                <c:pt idx="9">
                  <c:v>117.63615631857031</c:v>
                </c:pt>
                <c:pt idx="10">
                  <c:v>114.77542983860225</c:v>
                </c:pt>
                <c:pt idx="11">
                  <c:v>112.09216507926868</c:v>
                </c:pt>
                <c:pt idx="12">
                  <c:v>109.5719966101708</c:v>
                </c:pt>
                <c:pt idx="13">
                  <c:v>107.20205445019231</c:v>
                </c:pt>
                <c:pt idx="14">
                  <c:v>104.9707677164795</c:v>
                </c:pt>
                <c:pt idx="15">
                  <c:v>102.86769846102482</c:v>
                </c:pt>
                <c:pt idx="16">
                  <c:v>100.88340052956339</c:v>
                </c:pt>
                <c:pt idx="17">
                  <c:v>99.009299263666421</c:v>
                </c:pt>
                <c:pt idx="18">
                  <c:v>97.237588642151422</c:v>
                </c:pt>
                <c:pt idx="19">
                  <c:v>95.561143071288186</c:v>
                </c:pt>
                <c:pt idx="20">
                  <c:v>93.973441521675696</c:v>
                </c:pt>
                <c:pt idx="21">
                  <c:v>92.46850210128018</c:v>
                </c:pt>
                <c:pt idx="22">
                  <c:v>91.040825470424522</c:v>
                </c:pt>
                <c:pt idx="23">
                  <c:v>89.685345761966857</c:v>
                </c:pt>
                <c:pt idx="24">
                  <c:v>88.39738788120664</c:v>
                </c:pt>
                <c:pt idx="25">
                  <c:v>87.172630234891457</c:v>
                </c:pt>
                <c:pt idx="26">
                  <c:v>86.007072084567483</c:v>
                </c:pt>
                <c:pt idx="27">
                  <c:v>84.897004842112423</c:v>
                </c:pt>
                <c:pt idx="28">
                  <c:v>83.838986729025336</c:v>
                </c:pt>
                <c:pt idx="29">
                  <c:v>82.829820309244042</c:v>
                </c:pt>
                <c:pt idx="30">
                  <c:v>81.866532480528519</c:v>
                </c:pt>
                <c:pt idx="31">
                  <c:v>80.946356573768952</c:v>
                </c:pt>
                <c:pt idx="32">
                  <c:v>80.06671626456064</c:v>
                </c:pt>
                <c:pt idx="33">
                  <c:v>79.225211048293133</c:v>
                </c:pt>
                <c:pt idx="34">
                  <c:v>78.419603069892872</c:v>
                </c:pt>
                <c:pt idx="35">
                  <c:v>77.647805133148225</c:v>
                </c:pt>
                <c:pt idx="36">
                  <c:v>76.907869743005321</c:v>
                </c:pt>
                <c:pt idx="37">
                  <c:v>76.197979058071198</c:v>
                </c:pt>
                <c:pt idx="38">
                  <c:v>75.516435650399814</c:v>
                </c:pt>
                <c:pt idx="39">
                  <c:v>74.861653986066713</c:v>
                </c:pt>
                <c:pt idx="40">
                  <c:v>74.232152553539478</c:v>
                </c:pt>
                <c:pt idx="41">
                  <c:v>73.626546577905529</c:v>
                </c:pt>
                <c:pt idx="42">
                  <c:v>73.043541268015929</c:v>
                </c:pt>
                <c:pt idx="43">
                  <c:v>72.481925550911342</c:v>
                </c:pt>
                <c:pt idx="44">
                  <c:v>71.940566253820407</c:v>
                </c:pt>
                <c:pt idx="45">
                  <c:v>71.418402698816664</c:v>
                </c:pt>
                <c:pt idx="46">
                  <c:v>70.914441679127705</c:v>
                </c:pt>
                <c:pt idx="47">
                  <c:v>70.427752789278628</c:v>
                </c:pt>
                <c:pt idx="48">
                  <c:v>69.957464083882627</c:v>
                </c:pt>
                <c:pt idx="49">
                  <c:v>69.502758042083613</c:v>
                </c:pt>
                <c:pt idx="50">
                  <c:v>68.282328103592917</c:v>
                </c:pt>
                <c:pt idx="51">
                  <c:v>67.167261445101559</c:v>
                </c:pt>
                <c:pt idx="52">
                  <c:v>66.14423234302734</c:v>
                </c:pt>
                <c:pt idx="53">
                  <c:v>65.202031834653482</c:v>
                </c:pt>
                <c:pt idx="54">
                  <c:v>64.33118673745436</c:v>
                </c:pt>
                <c:pt idx="55">
                  <c:v>63.523651575815741</c:v>
                </c:pt>
                <c:pt idx="56">
                  <c:v>62.772559332295671</c:v>
                </c:pt>
                <c:pt idx="57">
                  <c:v>62.072019522501343</c:v>
                </c:pt>
                <c:pt idx="58">
                  <c:v>61.416954271793664</c:v>
                </c:pt>
                <c:pt idx="59">
                  <c:v>60.802964886481647</c:v>
                </c:pt>
                <c:pt idx="60">
                  <c:v>60.226222902738499</c:v>
                </c:pt>
                <c:pt idx="61">
                  <c:v>59.683380806900907</c:v>
                </c:pt>
                <c:pt idx="62">
                  <c:v>59.171498594841424</c:v>
                </c:pt>
                <c:pt idx="63">
                  <c:v>58.687983116626562</c:v>
                </c:pt>
                <c:pt idx="64">
                  <c:v>58.230537772042986</c:v>
                </c:pt>
                <c:pt idx="65">
                  <c:v>57.797120613900326</c:v>
                </c:pt>
                <c:pt idx="66">
                  <c:v>57.385909305209289</c:v>
                </c:pt>
                <c:pt idx="67">
                  <c:v>56.99527168453308</c:v>
                </c:pt>
                <c:pt idx="68">
                  <c:v>56.623740938033976</c:v>
                </c:pt>
                <c:pt idx="69">
                  <c:v>56.269994570534571</c:v>
                </c:pt>
                <c:pt idx="70">
                  <c:v>55.932836522004308</c:v>
                </c:pt>
                <c:pt idx="71">
                  <c:v>55.611181898696259</c:v>
                </c:pt>
                <c:pt idx="72">
                  <c:v>55.304043886321736</c:v>
                </c:pt>
                <c:pt idx="73">
                  <c:v>55.010522491344673</c:v>
                </c:pt>
                <c:pt idx="74">
                  <c:v>54.729794819772842</c:v>
                </c:pt>
                <c:pt idx="75">
                  <c:v>54.461106653900629</c:v>
                </c:pt>
                <c:pt idx="76">
                  <c:v>54.203765128822752</c:v>
                </c:pt>
                <c:pt idx="77">
                  <c:v>53.957132344153024</c:v>
                </c:pt>
                <c:pt idx="78">
                  <c:v>53.720619773796628</c:v>
                </c:pt>
                <c:pt idx="79">
                  <c:v>53.493683359062366</c:v>
                </c:pt>
                <c:pt idx="80">
                  <c:v>53.275819188830141</c:v>
                </c:pt>
                <c:pt idx="81">
                  <c:v>53.066559685678889</c:v>
                </c:pt>
                <c:pt idx="82">
                  <c:v>52.865470229443353</c:v>
                </c:pt>
                <c:pt idx="83">
                  <c:v>52.672146160095515</c:v>
                </c:pt>
                <c:pt idx="84">
                  <c:v>52.486210110527821</c:v>
                </c:pt>
                <c:pt idx="85">
                  <c:v>52.307309627070367</c:v>
                </c:pt>
                <c:pt idx="86">
                  <c:v>52.135115041653023</c:v>
                </c:pt>
                <c:pt idx="87">
                  <c:v>51.969317564636455</c:v>
                </c:pt>
                <c:pt idx="88">
                  <c:v>51.809627571646516</c:v>
                </c:pt>
                <c:pt idx="89">
                  <c:v>51.655773061394896</c:v>
                </c:pt>
                <c:pt idx="90">
                  <c:v>51.507498264562663</c:v>
                </c:pt>
                <c:pt idx="91">
                  <c:v>51.364562386456889</c:v>
                </c:pt>
                <c:pt idx="92">
                  <c:v>51.226738468397379</c:v>
                </c:pt>
                <c:pt idx="93">
                  <c:v>51.093812354712306</c:v>
                </c:pt>
                <c:pt idx="94">
                  <c:v>50.965581753871533</c:v>
                </c:pt>
                <c:pt idx="95">
                  <c:v>50.841855383703802</c:v>
                </c:pt>
                <c:pt idx="96">
                  <c:v>50.722452191867625</c:v>
                </c:pt>
                <c:pt idx="97">
                  <c:v>50.607200643802507</c:v>
                </c:pt>
                <c:pt idx="98">
                  <c:v>50.495938071303087</c:v>
                </c:pt>
                <c:pt idx="99">
                  <c:v>50.388510075654189</c:v>
                </c:pt>
                <c:pt idx="100">
                  <c:v>50.284769979957197</c:v>
                </c:pt>
                <c:pt idx="101">
                  <c:v>50.184578325881731</c:v>
                </c:pt>
                <c:pt idx="102">
                  <c:v>50.087802410605072</c:v>
                </c:pt>
                <c:pt idx="103">
                  <c:v>49.994315860163802</c:v>
                </c:pt>
                <c:pt idx="104">
                  <c:v>49.903998235848178</c:v>
                </c:pt>
                <c:pt idx="105">
                  <c:v>49.816734670627213</c:v>
                </c:pt>
                <c:pt idx="106">
                  <c:v>49.732415532906252</c:v>
                </c:pt>
                <c:pt idx="107">
                  <c:v>49.650936115197403</c:v>
                </c:pt>
                <c:pt idx="108">
                  <c:v>49.572196345528482</c:v>
                </c:pt>
                <c:pt idx="109">
                  <c:v>49.49610051963365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Sheet1!$Y$2</c:f>
              <c:strCache>
                <c:ptCount val="1"/>
                <c:pt idx="0">
                  <c:v>D_max</c:v>
                </c:pt>
              </c:strCache>
            </c:strRef>
          </c:tx>
          <c:marker>
            <c:symbol val="none"/>
          </c:marker>
          <c:xVal>
            <c:numRef>
              <c:f>Sheet1!$H$7:$H$116</c:f>
              <c:numCache>
                <c:formatCode>0.00</c:formatCode>
                <c:ptCount val="110"/>
                <c:pt idx="0">
                  <c:v>1</c:v>
                </c:pt>
                <c:pt idx="1">
                  <c:v>1.0408163265306123</c:v>
                </c:pt>
                <c:pt idx="2">
                  <c:v>1.0816326530612246</c:v>
                </c:pt>
                <c:pt idx="3">
                  <c:v>1.1224489795918366</c:v>
                </c:pt>
                <c:pt idx="4">
                  <c:v>1.1632653061224489</c:v>
                </c:pt>
                <c:pt idx="5">
                  <c:v>1.2040816326530612</c:v>
                </c:pt>
                <c:pt idx="6">
                  <c:v>1.2448979591836735</c:v>
                </c:pt>
                <c:pt idx="7">
                  <c:v>1.2857142857142856</c:v>
                </c:pt>
                <c:pt idx="8">
                  <c:v>1.3265306122448979</c:v>
                </c:pt>
                <c:pt idx="9">
                  <c:v>1.3673469387755102</c:v>
                </c:pt>
                <c:pt idx="10">
                  <c:v>1.4081632653061225</c:v>
                </c:pt>
                <c:pt idx="11">
                  <c:v>1.4489795918367347</c:v>
                </c:pt>
                <c:pt idx="12">
                  <c:v>1.489795918367347</c:v>
                </c:pt>
                <c:pt idx="13">
                  <c:v>1.5306122448979591</c:v>
                </c:pt>
                <c:pt idx="14">
                  <c:v>1.5714285714285714</c:v>
                </c:pt>
                <c:pt idx="15">
                  <c:v>1.6122448979591835</c:v>
                </c:pt>
                <c:pt idx="16">
                  <c:v>1.6530612244897958</c:v>
                </c:pt>
                <c:pt idx="17">
                  <c:v>1.693877551020408</c:v>
                </c:pt>
                <c:pt idx="18">
                  <c:v>1.7346938775510203</c:v>
                </c:pt>
                <c:pt idx="19">
                  <c:v>1.7755102040816326</c:v>
                </c:pt>
                <c:pt idx="20">
                  <c:v>1.8163265306122449</c:v>
                </c:pt>
                <c:pt idx="21">
                  <c:v>1.8571428571428572</c:v>
                </c:pt>
                <c:pt idx="22">
                  <c:v>1.8979591836734693</c:v>
                </c:pt>
                <c:pt idx="23">
                  <c:v>1.9387755102040816</c:v>
                </c:pt>
                <c:pt idx="24">
                  <c:v>1.9795918367346939</c:v>
                </c:pt>
                <c:pt idx="25">
                  <c:v>2.0204081632653059</c:v>
                </c:pt>
                <c:pt idx="26">
                  <c:v>2.0612244897959182</c:v>
                </c:pt>
                <c:pt idx="27">
                  <c:v>2.1020408163265305</c:v>
                </c:pt>
                <c:pt idx="28">
                  <c:v>2.1428571428571428</c:v>
                </c:pt>
                <c:pt idx="29">
                  <c:v>2.1836734693877551</c:v>
                </c:pt>
                <c:pt idx="30">
                  <c:v>2.2244897959183669</c:v>
                </c:pt>
                <c:pt idx="31">
                  <c:v>2.2653061224489797</c:v>
                </c:pt>
                <c:pt idx="32">
                  <c:v>2.3061224489795915</c:v>
                </c:pt>
                <c:pt idx="33">
                  <c:v>2.3469387755102042</c:v>
                </c:pt>
                <c:pt idx="34">
                  <c:v>2.3877551020408161</c:v>
                </c:pt>
                <c:pt idx="35">
                  <c:v>2.4285714285714284</c:v>
                </c:pt>
                <c:pt idx="36">
                  <c:v>2.4693877551020407</c:v>
                </c:pt>
                <c:pt idx="37">
                  <c:v>2.510204081632653</c:v>
                </c:pt>
                <c:pt idx="38">
                  <c:v>2.5510204081632653</c:v>
                </c:pt>
                <c:pt idx="39">
                  <c:v>2.5918367346938771</c:v>
                </c:pt>
                <c:pt idx="40">
                  <c:v>2.6326530612244898</c:v>
                </c:pt>
                <c:pt idx="41">
                  <c:v>2.6734693877551017</c:v>
                </c:pt>
                <c:pt idx="42">
                  <c:v>2.7142857142857144</c:v>
                </c:pt>
                <c:pt idx="43">
                  <c:v>2.7551020408163263</c:v>
                </c:pt>
                <c:pt idx="44">
                  <c:v>2.7959183673469385</c:v>
                </c:pt>
                <c:pt idx="45">
                  <c:v>2.8367346938775508</c:v>
                </c:pt>
                <c:pt idx="46">
                  <c:v>2.8775510204081631</c:v>
                </c:pt>
                <c:pt idx="47">
                  <c:v>2.9183673469387754</c:v>
                </c:pt>
                <c:pt idx="48">
                  <c:v>2.9591836734693877</c:v>
                </c:pt>
                <c:pt idx="49">
                  <c:v>3</c:v>
                </c:pt>
                <c:pt idx="50">
                  <c:v>3.1166666666666667</c:v>
                </c:pt>
                <c:pt idx="51">
                  <c:v>3.2333333333333334</c:v>
                </c:pt>
                <c:pt idx="52">
                  <c:v>3.35</c:v>
                </c:pt>
                <c:pt idx="53">
                  <c:v>3.4666666666666668</c:v>
                </c:pt>
                <c:pt idx="54">
                  <c:v>3.5833333333333335</c:v>
                </c:pt>
                <c:pt idx="55">
                  <c:v>3.7</c:v>
                </c:pt>
                <c:pt idx="56">
                  <c:v>3.8166666666666664</c:v>
                </c:pt>
                <c:pt idx="57">
                  <c:v>3.9333333333333336</c:v>
                </c:pt>
                <c:pt idx="58">
                  <c:v>4.05</c:v>
                </c:pt>
                <c:pt idx="59">
                  <c:v>4.166666666666667</c:v>
                </c:pt>
                <c:pt idx="60">
                  <c:v>4.2833333333333332</c:v>
                </c:pt>
                <c:pt idx="61">
                  <c:v>4.4000000000000004</c:v>
                </c:pt>
                <c:pt idx="62">
                  <c:v>4.5166666666666666</c:v>
                </c:pt>
                <c:pt idx="63">
                  <c:v>4.6333333333333329</c:v>
                </c:pt>
                <c:pt idx="64">
                  <c:v>4.75</c:v>
                </c:pt>
                <c:pt idx="65">
                  <c:v>4.8666666666666671</c:v>
                </c:pt>
                <c:pt idx="66">
                  <c:v>4.9833333333333334</c:v>
                </c:pt>
                <c:pt idx="67">
                  <c:v>5.0999999999999996</c:v>
                </c:pt>
                <c:pt idx="68">
                  <c:v>5.2166666666666668</c:v>
                </c:pt>
                <c:pt idx="69">
                  <c:v>5.3333333333333339</c:v>
                </c:pt>
                <c:pt idx="70">
                  <c:v>5.45</c:v>
                </c:pt>
                <c:pt idx="71">
                  <c:v>5.5666666666666664</c:v>
                </c:pt>
                <c:pt idx="72">
                  <c:v>5.6833333333333336</c:v>
                </c:pt>
                <c:pt idx="73">
                  <c:v>5.8</c:v>
                </c:pt>
                <c:pt idx="74">
                  <c:v>5.9166666666666661</c:v>
                </c:pt>
                <c:pt idx="75">
                  <c:v>6.0333333333333332</c:v>
                </c:pt>
                <c:pt idx="76">
                  <c:v>6.15</c:v>
                </c:pt>
                <c:pt idx="77">
                  <c:v>6.2666666666666666</c:v>
                </c:pt>
                <c:pt idx="78">
                  <c:v>6.3833333333333329</c:v>
                </c:pt>
                <c:pt idx="79">
                  <c:v>6.5</c:v>
                </c:pt>
                <c:pt idx="80">
                  <c:v>6.6166666666666671</c:v>
                </c:pt>
                <c:pt idx="81">
                  <c:v>6.7333333333333334</c:v>
                </c:pt>
                <c:pt idx="82">
                  <c:v>6.85</c:v>
                </c:pt>
                <c:pt idx="83">
                  <c:v>6.9666666666666668</c:v>
                </c:pt>
                <c:pt idx="84">
                  <c:v>7.083333333333333</c:v>
                </c:pt>
                <c:pt idx="85">
                  <c:v>7.2</c:v>
                </c:pt>
                <c:pt idx="86">
                  <c:v>7.3166666666666664</c:v>
                </c:pt>
                <c:pt idx="87">
                  <c:v>7.4333333333333336</c:v>
                </c:pt>
                <c:pt idx="88">
                  <c:v>7.55</c:v>
                </c:pt>
                <c:pt idx="89">
                  <c:v>7.666666666666667</c:v>
                </c:pt>
                <c:pt idx="90">
                  <c:v>7.7833333333333332</c:v>
                </c:pt>
                <c:pt idx="91">
                  <c:v>7.9</c:v>
                </c:pt>
                <c:pt idx="92">
                  <c:v>8.0166666666666657</c:v>
                </c:pt>
                <c:pt idx="93">
                  <c:v>8.1333333333333329</c:v>
                </c:pt>
                <c:pt idx="94">
                  <c:v>8.25</c:v>
                </c:pt>
                <c:pt idx="95">
                  <c:v>8.3666666666666671</c:v>
                </c:pt>
                <c:pt idx="96">
                  <c:v>8.4833333333333343</c:v>
                </c:pt>
                <c:pt idx="97">
                  <c:v>8.6</c:v>
                </c:pt>
                <c:pt idx="98">
                  <c:v>8.7166666666666668</c:v>
                </c:pt>
                <c:pt idx="99">
                  <c:v>8.8333333333333321</c:v>
                </c:pt>
                <c:pt idx="100">
                  <c:v>8.9499999999999993</c:v>
                </c:pt>
                <c:pt idx="101">
                  <c:v>9.0666666666666664</c:v>
                </c:pt>
                <c:pt idx="102">
                  <c:v>9.1833333333333336</c:v>
                </c:pt>
                <c:pt idx="103">
                  <c:v>9.3000000000000007</c:v>
                </c:pt>
                <c:pt idx="104">
                  <c:v>9.4166666666666679</c:v>
                </c:pt>
                <c:pt idx="105">
                  <c:v>9.5333333333333332</c:v>
                </c:pt>
                <c:pt idx="106">
                  <c:v>9.65</c:v>
                </c:pt>
                <c:pt idx="107">
                  <c:v>9.7666666666666657</c:v>
                </c:pt>
                <c:pt idx="108">
                  <c:v>9.8833333333333329</c:v>
                </c:pt>
                <c:pt idx="109">
                  <c:v>10</c:v>
                </c:pt>
              </c:numCache>
            </c:numRef>
          </c:xVal>
          <c:yVal>
            <c:numRef>
              <c:f>Sheet1!$Y$7:$Y$116</c:f>
              <c:numCache>
                <c:formatCode>0.00</c:formatCode>
                <c:ptCount val="1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</c:numCache>
            </c:numRef>
          </c:yVal>
          <c:smooth val="1"/>
        </c:ser>
        <c:ser>
          <c:idx val="3"/>
          <c:order val="4"/>
          <c:tx>
            <c:strRef>
              <c:f>Sheet1!$AA$2</c:f>
              <c:strCache>
                <c:ptCount val="1"/>
                <c:pt idx="0">
                  <c:v>D_min</c:v>
                </c:pt>
              </c:strCache>
            </c:strRef>
          </c:tx>
          <c:marker>
            <c:symbol val="none"/>
          </c:marker>
          <c:xVal>
            <c:numRef>
              <c:f>Sheet1!$H$7:$H$116</c:f>
              <c:numCache>
                <c:formatCode>0.00</c:formatCode>
                <c:ptCount val="110"/>
                <c:pt idx="0">
                  <c:v>1</c:v>
                </c:pt>
                <c:pt idx="1">
                  <c:v>1.0408163265306123</c:v>
                </c:pt>
                <c:pt idx="2">
                  <c:v>1.0816326530612246</c:v>
                </c:pt>
                <c:pt idx="3">
                  <c:v>1.1224489795918366</c:v>
                </c:pt>
                <c:pt idx="4">
                  <c:v>1.1632653061224489</c:v>
                </c:pt>
                <c:pt idx="5">
                  <c:v>1.2040816326530612</c:v>
                </c:pt>
                <c:pt idx="6">
                  <c:v>1.2448979591836735</c:v>
                </c:pt>
                <c:pt idx="7">
                  <c:v>1.2857142857142856</c:v>
                </c:pt>
                <c:pt idx="8">
                  <c:v>1.3265306122448979</c:v>
                </c:pt>
                <c:pt idx="9">
                  <c:v>1.3673469387755102</c:v>
                </c:pt>
                <c:pt idx="10">
                  <c:v>1.4081632653061225</c:v>
                </c:pt>
                <c:pt idx="11">
                  <c:v>1.4489795918367347</c:v>
                </c:pt>
                <c:pt idx="12">
                  <c:v>1.489795918367347</c:v>
                </c:pt>
                <c:pt idx="13">
                  <c:v>1.5306122448979591</c:v>
                </c:pt>
                <c:pt idx="14">
                  <c:v>1.5714285714285714</c:v>
                </c:pt>
                <c:pt idx="15">
                  <c:v>1.6122448979591835</c:v>
                </c:pt>
                <c:pt idx="16">
                  <c:v>1.6530612244897958</c:v>
                </c:pt>
                <c:pt idx="17">
                  <c:v>1.693877551020408</c:v>
                </c:pt>
                <c:pt idx="18">
                  <c:v>1.7346938775510203</c:v>
                </c:pt>
                <c:pt idx="19">
                  <c:v>1.7755102040816326</c:v>
                </c:pt>
                <c:pt idx="20">
                  <c:v>1.8163265306122449</c:v>
                </c:pt>
                <c:pt idx="21">
                  <c:v>1.8571428571428572</c:v>
                </c:pt>
                <c:pt idx="22">
                  <c:v>1.8979591836734693</c:v>
                </c:pt>
                <c:pt idx="23">
                  <c:v>1.9387755102040816</c:v>
                </c:pt>
                <c:pt idx="24">
                  <c:v>1.9795918367346939</c:v>
                </c:pt>
                <c:pt idx="25">
                  <c:v>2.0204081632653059</c:v>
                </c:pt>
                <c:pt idx="26">
                  <c:v>2.0612244897959182</c:v>
                </c:pt>
                <c:pt idx="27">
                  <c:v>2.1020408163265305</c:v>
                </c:pt>
                <c:pt idx="28">
                  <c:v>2.1428571428571428</c:v>
                </c:pt>
                <c:pt idx="29">
                  <c:v>2.1836734693877551</c:v>
                </c:pt>
                <c:pt idx="30">
                  <c:v>2.2244897959183669</c:v>
                </c:pt>
                <c:pt idx="31">
                  <c:v>2.2653061224489797</c:v>
                </c:pt>
                <c:pt idx="32">
                  <c:v>2.3061224489795915</c:v>
                </c:pt>
                <c:pt idx="33">
                  <c:v>2.3469387755102042</c:v>
                </c:pt>
                <c:pt idx="34">
                  <c:v>2.3877551020408161</c:v>
                </c:pt>
                <c:pt idx="35">
                  <c:v>2.4285714285714284</c:v>
                </c:pt>
                <c:pt idx="36">
                  <c:v>2.4693877551020407</c:v>
                </c:pt>
                <c:pt idx="37">
                  <c:v>2.510204081632653</c:v>
                </c:pt>
                <c:pt idx="38">
                  <c:v>2.5510204081632653</c:v>
                </c:pt>
                <c:pt idx="39">
                  <c:v>2.5918367346938771</c:v>
                </c:pt>
                <c:pt idx="40">
                  <c:v>2.6326530612244898</c:v>
                </c:pt>
                <c:pt idx="41">
                  <c:v>2.6734693877551017</c:v>
                </c:pt>
                <c:pt idx="42">
                  <c:v>2.7142857142857144</c:v>
                </c:pt>
                <c:pt idx="43">
                  <c:v>2.7551020408163263</c:v>
                </c:pt>
                <c:pt idx="44">
                  <c:v>2.7959183673469385</c:v>
                </c:pt>
                <c:pt idx="45">
                  <c:v>2.8367346938775508</c:v>
                </c:pt>
                <c:pt idx="46">
                  <c:v>2.8775510204081631</c:v>
                </c:pt>
                <c:pt idx="47">
                  <c:v>2.9183673469387754</c:v>
                </c:pt>
                <c:pt idx="48">
                  <c:v>2.9591836734693877</c:v>
                </c:pt>
                <c:pt idx="49">
                  <c:v>3</c:v>
                </c:pt>
                <c:pt idx="50">
                  <c:v>3.1166666666666667</c:v>
                </c:pt>
                <c:pt idx="51">
                  <c:v>3.2333333333333334</c:v>
                </c:pt>
                <c:pt idx="52">
                  <c:v>3.35</c:v>
                </c:pt>
                <c:pt idx="53">
                  <c:v>3.4666666666666668</c:v>
                </c:pt>
                <c:pt idx="54">
                  <c:v>3.5833333333333335</c:v>
                </c:pt>
                <c:pt idx="55">
                  <c:v>3.7</c:v>
                </c:pt>
                <c:pt idx="56">
                  <c:v>3.8166666666666664</c:v>
                </c:pt>
                <c:pt idx="57">
                  <c:v>3.9333333333333336</c:v>
                </c:pt>
                <c:pt idx="58">
                  <c:v>4.05</c:v>
                </c:pt>
                <c:pt idx="59">
                  <c:v>4.166666666666667</c:v>
                </c:pt>
                <c:pt idx="60">
                  <c:v>4.2833333333333332</c:v>
                </c:pt>
                <c:pt idx="61">
                  <c:v>4.4000000000000004</c:v>
                </c:pt>
                <c:pt idx="62">
                  <c:v>4.5166666666666666</c:v>
                </c:pt>
                <c:pt idx="63">
                  <c:v>4.6333333333333329</c:v>
                </c:pt>
                <c:pt idx="64">
                  <c:v>4.75</c:v>
                </c:pt>
                <c:pt idx="65">
                  <c:v>4.8666666666666671</c:v>
                </c:pt>
                <c:pt idx="66">
                  <c:v>4.9833333333333334</c:v>
                </c:pt>
                <c:pt idx="67">
                  <c:v>5.0999999999999996</c:v>
                </c:pt>
                <c:pt idx="68">
                  <c:v>5.2166666666666668</c:v>
                </c:pt>
                <c:pt idx="69">
                  <c:v>5.3333333333333339</c:v>
                </c:pt>
                <c:pt idx="70">
                  <c:v>5.45</c:v>
                </c:pt>
                <c:pt idx="71">
                  <c:v>5.5666666666666664</c:v>
                </c:pt>
                <c:pt idx="72">
                  <c:v>5.6833333333333336</c:v>
                </c:pt>
                <c:pt idx="73">
                  <c:v>5.8</c:v>
                </c:pt>
                <c:pt idx="74">
                  <c:v>5.9166666666666661</c:v>
                </c:pt>
                <c:pt idx="75">
                  <c:v>6.0333333333333332</c:v>
                </c:pt>
                <c:pt idx="76">
                  <c:v>6.15</c:v>
                </c:pt>
                <c:pt idx="77">
                  <c:v>6.2666666666666666</c:v>
                </c:pt>
                <c:pt idx="78">
                  <c:v>6.3833333333333329</c:v>
                </c:pt>
                <c:pt idx="79">
                  <c:v>6.5</c:v>
                </c:pt>
                <c:pt idx="80">
                  <c:v>6.6166666666666671</c:v>
                </c:pt>
                <c:pt idx="81">
                  <c:v>6.7333333333333334</c:v>
                </c:pt>
                <c:pt idx="82">
                  <c:v>6.85</c:v>
                </c:pt>
                <c:pt idx="83">
                  <c:v>6.9666666666666668</c:v>
                </c:pt>
                <c:pt idx="84">
                  <c:v>7.083333333333333</c:v>
                </c:pt>
                <c:pt idx="85">
                  <c:v>7.2</c:v>
                </c:pt>
                <c:pt idx="86">
                  <c:v>7.3166666666666664</c:v>
                </c:pt>
                <c:pt idx="87">
                  <c:v>7.4333333333333336</c:v>
                </c:pt>
                <c:pt idx="88">
                  <c:v>7.55</c:v>
                </c:pt>
                <c:pt idx="89">
                  <c:v>7.666666666666667</c:v>
                </c:pt>
                <c:pt idx="90">
                  <c:v>7.7833333333333332</c:v>
                </c:pt>
                <c:pt idx="91">
                  <c:v>7.9</c:v>
                </c:pt>
                <c:pt idx="92">
                  <c:v>8.0166666666666657</c:v>
                </c:pt>
                <c:pt idx="93">
                  <c:v>8.1333333333333329</c:v>
                </c:pt>
                <c:pt idx="94">
                  <c:v>8.25</c:v>
                </c:pt>
                <c:pt idx="95">
                  <c:v>8.3666666666666671</c:v>
                </c:pt>
                <c:pt idx="96">
                  <c:v>8.4833333333333343</c:v>
                </c:pt>
                <c:pt idx="97">
                  <c:v>8.6</c:v>
                </c:pt>
                <c:pt idx="98">
                  <c:v>8.7166666666666668</c:v>
                </c:pt>
                <c:pt idx="99">
                  <c:v>8.8333333333333321</c:v>
                </c:pt>
                <c:pt idx="100">
                  <c:v>8.9499999999999993</c:v>
                </c:pt>
                <c:pt idx="101">
                  <c:v>9.0666666666666664</c:v>
                </c:pt>
                <c:pt idx="102">
                  <c:v>9.1833333333333336</c:v>
                </c:pt>
                <c:pt idx="103">
                  <c:v>9.3000000000000007</c:v>
                </c:pt>
                <c:pt idx="104">
                  <c:v>9.4166666666666679</c:v>
                </c:pt>
                <c:pt idx="105">
                  <c:v>9.5333333333333332</c:v>
                </c:pt>
                <c:pt idx="106">
                  <c:v>9.65</c:v>
                </c:pt>
                <c:pt idx="107">
                  <c:v>9.7666666666666657</c:v>
                </c:pt>
                <c:pt idx="108">
                  <c:v>9.8833333333333329</c:v>
                </c:pt>
                <c:pt idx="109">
                  <c:v>10</c:v>
                </c:pt>
              </c:numCache>
            </c:numRef>
          </c:xVal>
          <c:yVal>
            <c:numRef>
              <c:f>Sheet1!$AA$7:$AA$116</c:f>
              <c:numCache>
                <c:formatCode>0.00</c:formatCode>
                <c:ptCount val="110"/>
                <c:pt idx="0">
                  <c:v>86</c:v>
                </c:pt>
                <c:pt idx="1">
                  <c:v>86.081632653061234</c:v>
                </c:pt>
                <c:pt idx="2">
                  <c:v>86.163265306122454</c:v>
                </c:pt>
                <c:pt idx="3">
                  <c:v>86.244897959183675</c:v>
                </c:pt>
                <c:pt idx="4">
                  <c:v>86.326530612244909</c:v>
                </c:pt>
                <c:pt idx="5">
                  <c:v>86.408163265306129</c:v>
                </c:pt>
                <c:pt idx="6">
                  <c:v>86.489795918367349</c:v>
                </c:pt>
                <c:pt idx="7">
                  <c:v>86.571428571428584</c:v>
                </c:pt>
                <c:pt idx="8">
                  <c:v>86.653061224489804</c:v>
                </c:pt>
                <c:pt idx="9">
                  <c:v>86.734693877551024</c:v>
                </c:pt>
                <c:pt idx="10">
                  <c:v>86.816326530612244</c:v>
                </c:pt>
                <c:pt idx="11">
                  <c:v>86.897959183673478</c:v>
                </c:pt>
                <c:pt idx="12">
                  <c:v>86.979591836734699</c:v>
                </c:pt>
                <c:pt idx="13">
                  <c:v>87.061224489795919</c:v>
                </c:pt>
                <c:pt idx="14">
                  <c:v>87.142857142857153</c:v>
                </c:pt>
                <c:pt idx="15">
                  <c:v>87.224489795918373</c:v>
                </c:pt>
                <c:pt idx="16">
                  <c:v>87.306122448979607</c:v>
                </c:pt>
                <c:pt idx="17">
                  <c:v>87.387755102040813</c:v>
                </c:pt>
                <c:pt idx="18">
                  <c:v>87.469387755102048</c:v>
                </c:pt>
                <c:pt idx="19">
                  <c:v>87.551020408163268</c:v>
                </c:pt>
                <c:pt idx="20">
                  <c:v>87.632653061224488</c:v>
                </c:pt>
                <c:pt idx="21">
                  <c:v>87.714285714285722</c:v>
                </c:pt>
                <c:pt idx="22">
                  <c:v>87.795918367346943</c:v>
                </c:pt>
                <c:pt idx="23">
                  <c:v>87.877551020408177</c:v>
                </c:pt>
                <c:pt idx="24">
                  <c:v>87.959183673469383</c:v>
                </c:pt>
                <c:pt idx="25">
                  <c:v>88.040816326530617</c:v>
                </c:pt>
                <c:pt idx="26">
                  <c:v>88.122448979591837</c:v>
                </c:pt>
                <c:pt idx="27">
                  <c:v>88.204081632653072</c:v>
                </c:pt>
                <c:pt idx="28">
                  <c:v>88.285714285714292</c:v>
                </c:pt>
                <c:pt idx="29">
                  <c:v>88.367346938775512</c:v>
                </c:pt>
                <c:pt idx="30">
                  <c:v>88.448979591836746</c:v>
                </c:pt>
                <c:pt idx="31">
                  <c:v>88.530612244897966</c:v>
                </c:pt>
                <c:pt idx="32">
                  <c:v>88.612244897959187</c:v>
                </c:pt>
                <c:pt idx="33">
                  <c:v>88.693877551020421</c:v>
                </c:pt>
                <c:pt idx="34">
                  <c:v>88.775510204081641</c:v>
                </c:pt>
                <c:pt idx="35">
                  <c:v>88.857142857142861</c:v>
                </c:pt>
                <c:pt idx="36">
                  <c:v>88.938775510204081</c:v>
                </c:pt>
                <c:pt idx="37">
                  <c:v>89.020408163265316</c:v>
                </c:pt>
                <c:pt idx="38">
                  <c:v>89.102040816326536</c:v>
                </c:pt>
                <c:pt idx="39">
                  <c:v>89.183673469387756</c:v>
                </c:pt>
                <c:pt idx="40">
                  <c:v>89.26530612244899</c:v>
                </c:pt>
                <c:pt idx="41">
                  <c:v>89.34693877551021</c:v>
                </c:pt>
                <c:pt idx="42">
                  <c:v>89.428571428571445</c:v>
                </c:pt>
                <c:pt idx="43">
                  <c:v>89.510204081632651</c:v>
                </c:pt>
                <c:pt idx="44">
                  <c:v>89.591836734693885</c:v>
                </c:pt>
                <c:pt idx="45">
                  <c:v>89.673469387755105</c:v>
                </c:pt>
                <c:pt idx="46">
                  <c:v>89.755102040816325</c:v>
                </c:pt>
                <c:pt idx="47">
                  <c:v>89.83673469387756</c:v>
                </c:pt>
                <c:pt idx="48">
                  <c:v>89.91836734693878</c:v>
                </c:pt>
                <c:pt idx="49">
                  <c:v>90.000000000000014</c:v>
                </c:pt>
                <c:pt idx="50">
                  <c:v>90.233333333333334</c:v>
                </c:pt>
                <c:pt idx="51">
                  <c:v>90.466666666666669</c:v>
                </c:pt>
                <c:pt idx="52">
                  <c:v>90.7</c:v>
                </c:pt>
                <c:pt idx="53">
                  <c:v>90.933333333333337</c:v>
                </c:pt>
                <c:pt idx="54">
                  <c:v>91.166666666666671</c:v>
                </c:pt>
                <c:pt idx="55">
                  <c:v>91.4</c:v>
                </c:pt>
                <c:pt idx="56">
                  <c:v>91.63333333333334</c:v>
                </c:pt>
                <c:pt idx="57">
                  <c:v>91.866666666666674</c:v>
                </c:pt>
                <c:pt idx="58">
                  <c:v>92.1</c:v>
                </c:pt>
                <c:pt idx="59">
                  <c:v>92.333333333333343</c:v>
                </c:pt>
                <c:pt idx="60">
                  <c:v>92.566666666666677</c:v>
                </c:pt>
                <c:pt idx="61">
                  <c:v>92.800000000000011</c:v>
                </c:pt>
                <c:pt idx="62">
                  <c:v>93.033333333333346</c:v>
                </c:pt>
                <c:pt idx="63">
                  <c:v>93.266666666666666</c:v>
                </c:pt>
                <c:pt idx="64">
                  <c:v>93.5</c:v>
                </c:pt>
                <c:pt idx="65">
                  <c:v>93.733333333333334</c:v>
                </c:pt>
                <c:pt idx="66">
                  <c:v>93.966666666666669</c:v>
                </c:pt>
                <c:pt idx="67">
                  <c:v>94.2</c:v>
                </c:pt>
                <c:pt idx="68">
                  <c:v>94.433333333333337</c:v>
                </c:pt>
                <c:pt idx="69">
                  <c:v>94.666666666666671</c:v>
                </c:pt>
                <c:pt idx="70">
                  <c:v>94.9</c:v>
                </c:pt>
                <c:pt idx="71">
                  <c:v>95.13333333333334</c:v>
                </c:pt>
                <c:pt idx="72">
                  <c:v>95.366666666666674</c:v>
                </c:pt>
                <c:pt idx="73">
                  <c:v>95.600000000000009</c:v>
                </c:pt>
                <c:pt idx="74">
                  <c:v>95.833333333333343</c:v>
                </c:pt>
                <c:pt idx="75">
                  <c:v>96.066666666666677</c:v>
                </c:pt>
                <c:pt idx="76">
                  <c:v>96.300000000000011</c:v>
                </c:pt>
                <c:pt idx="77">
                  <c:v>96.533333333333331</c:v>
                </c:pt>
                <c:pt idx="78">
                  <c:v>96.766666666666666</c:v>
                </c:pt>
                <c:pt idx="79">
                  <c:v>97</c:v>
                </c:pt>
                <c:pt idx="80">
                  <c:v>97.233333333333334</c:v>
                </c:pt>
                <c:pt idx="81">
                  <c:v>97.466666666666669</c:v>
                </c:pt>
                <c:pt idx="82">
                  <c:v>97.7</c:v>
                </c:pt>
                <c:pt idx="83">
                  <c:v>97.933333333333351</c:v>
                </c:pt>
                <c:pt idx="84">
                  <c:v>98.166666666666671</c:v>
                </c:pt>
                <c:pt idx="85">
                  <c:v>98.4</c:v>
                </c:pt>
                <c:pt idx="86">
                  <c:v>98.63333333333334</c:v>
                </c:pt>
                <c:pt idx="87">
                  <c:v>98.866666666666674</c:v>
                </c:pt>
                <c:pt idx="88">
                  <c:v>99.100000000000009</c:v>
                </c:pt>
                <c:pt idx="89">
                  <c:v>99.333333333333343</c:v>
                </c:pt>
                <c:pt idx="90">
                  <c:v>99.566666666666663</c:v>
                </c:pt>
                <c:pt idx="91">
                  <c:v>99.8</c:v>
                </c:pt>
                <c:pt idx="92">
                  <c:v>100.03333333333333</c:v>
                </c:pt>
                <c:pt idx="93">
                  <c:v>100.26666666666667</c:v>
                </c:pt>
                <c:pt idx="94">
                  <c:v>100.5</c:v>
                </c:pt>
                <c:pt idx="95">
                  <c:v>100.73333333333335</c:v>
                </c:pt>
                <c:pt idx="96">
                  <c:v>100.96666666666668</c:v>
                </c:pt>
                <c:pt idx="97">
                  <c:v>101.20000000000002</c:v>
                </c:pt>
                <c:pt idx="98">
                  <c:v>101.43333333333334</c:v>
                </c:pt>
                <c:pt idx="99">
                  <c:v>101.66666666666667</c:v>
                </c:pt>
                <c:pt idx="100">
                  <c:v>101.9</c:v>
                </c:pt>
                <c:pt idx="101">
                  <c:v>102.13333333333334</c:v>
                </c:pt>
                <c:pt idx="102">
                  <c:v>102.36666666666667</c:v>
                </c:pt>
                <c:pt idx="103">
                  <c:v>102.60000000000001</c:v>
                </c:pt>
                <c:pt idx="104">
                  <c:v>102.83333333333334</c:v>
                </c:pt>
                <c:pt idx="105">
                  <c:v>103.06666666666666</c:v>
                </c:pt>
                <c:pt idx="106">
                  <c:v>103.3</c:v>
                </c:pt>
                <c:pt idx="107">
                  <c:v>103.53333333333333</c:v>
                </c:pt>
                <c:pt idx="108">
                  <c:v>103.76666666666668</c:v>
                </c:pt>
                <c:pt idx="109">
                  <c:v>104.00000000000001</c:v>
                </c:pt>
              </c:numCache>
            </c:numRef>
          </c:yVal>
          <c:smooth val="1"/>
        </c:ser>
        <c:ser>
          <c:idx val="4"/>
          <c:order val="5"/>
          <c:tx>
            <c:strRef>
              <c:f>Sheet1!$AC$2</c:f>
              <c:strCache>
                <c:ptCount val="1"/>
                <c:pt idx="0">
                  <c:v>m_max</c:v>
                </c:pt>
              </c:strCache>
            </c:strRef>
          </c:tx>
          <c:marker>
            <c:symbol val="none"/>
          </c:marker>
          <c:xVal>
            <c:numRef>
              <c:f>Sheet1!$H$7:$H$116</c:f>
              <c:numCache>
                <c:formatCode>0.00</c:formatCode>
                <c:ptCount val="110"/>
                <c:pt idx="0">
                  <c:v>1</c:v>
                </c:pt>
                <c:pt idx="1">
                  <c:v>1.0408163265306123</c:v>
                </c:pt>
                <c:pt idx="2">
                  <c:v>1.0816326530612246</c:v>
                </c:pt>
                <c:pt idx="3">
                  <c:v>1.1224489795918366</c:v>
                </c:pt>
                <c:pt idx="4">
                  <c:v>1.1632653061224489</c:v>
                </c:pt>
                <c:pt idx="5">
                  <c:v>1.2040816326530612</c:v>
                </c:pt>
                <c:pt idx="6">
                  <c:v>1.2448979591836735</c:v>
                </c:pt>
                <c:pt idx="7">
                  <c:v>1.2857142857142856</c:v>
                </c:pt>
                <c:pt idx="8">
                  <c:v>1.3265306122448979</c:v>
                </c:pt>
                <c:pt idx="9">
                  <c:v>1.3673469387755102</c:v>
                </c:pt>
                <c:pt idx="10">
                  <c:v>1.4081632653061225</c:v>
                </c:pt>
                <c:pt idx="11">
                  <c:v>1.4489795918367347</c:v>
                </c:pt>
                <c:pt idx="12">
                  <c:v>1.489795918367347</c:v>
                </c:pt>
                <c:pt idx="13">
                  <c:v>1.5306122448979591</c:v>
                </c:pt>
                <c:pt idx="14">
                  <c:v>1.5714285714285714</c:v>
                </c:pt>
                <c:pt idx="15">
                  <c:v>1.6122448979591835</c:v>
                </c:pt>
                <c:pt idx="16">
                  <c:v>1.6530612244897958</c:v>
                </c:pt>
                <c:pt idx="17">
                  <c:v>1.693877551020408</c:v>
                </c:pt>
                <c:pt idx="18">
                  <c:v>1.7346938775510203</c:v>
                </c:pt>
                <c:pt idx="19">
                  <c:v>1.7755102040816326</c:v>
                </c:pt>
                <c:pt idx="20">
                  <c:v>1.8163265306122449</c:v>
                </c:pt>
                <c:pt idx="21">
                  <c:v>1.8571428571428572</c:v>
                </c:pt>
                <c:pt idx="22">
                  <c:v>1.8979591836734693</c:v>
                </c:pt>
                <c:pt idx="23">
                  <c:v>1.9387755102040816</c:v>
                </c:pt>
                <c:pt idx="24">
                  <c:v>1.9795918367346939</c:v>
                </c:pt>
                <c:pt idx="25">
                  <c:v>2.0204081632653059</c:v>
                </c:pt>
                <c:pt idx="26">
                  <c:v>2.0612244897959182</c:v>
                </c:pt>
                <c:pt idx="27">
                  <c:v>2.1020408163265305</c:v>
                </c:pt>
                <c:pt idx="28">
                  <c:v>2.1428571428571428</c:v>
                </c:pt>
                <c:pt idx="29">
                  <c:v>2.1836734693877551</c:v>
                </c:pt>
                <c:pt idx="30">
                  <c:v>2.2244897959183669</c:v>
                </c:pt>
                <c:pt idx="31">
                  <c:v>2.2653061224489797</c:v>
                </c:pt>
                <c:pt idx="32">
                  <c:v>2.3061224489795915</c:v>
                </c:pt>
                <c:pt idx="33">
                  <c:v>2.3469387755102042</c:v>
                </c:pt>
                <c:pt idx="34">
                  <c:v>2.3877551020408161</c:v>
                </c:pt>
                <c:pt idx="35">
                  <c:v>2.4285714285714284</c:v>
                </c:pt>
                <c:pt idx="36">
                  <c:v>2.4693877551020407</c:v>
                </c:pt>
                <c:pt idx="37">
                  <c:v>2.510204081632653</c:v>
                </c:pt>
                <c:pt idx="38">
                  <c:v>2.5510204081632653</c:v>
                </c:pt>
                <c:pt idx="39">
                  <c:v>2.5918367346938771</c:v>
                </c:pt>
                <c:pt idx="40">
                  <c:v>2.6326530612244898</c:v>
                </c:pt>
                <c:pt idx="41">
                  <c:v>2.6734693877551017</c:v>
                </c:pt>
                <c:pt idx="42">
                  <c:v>2.7142857142857144</c:v>
                </c:pt>
                <c:pt idx="43">
                  <c:v>2.7551020408163263</c:v>
                </c:pt>
                <c:pt idx="44">
                  <c:v>2.7959183673469385</c:v>
                </c:pt>
                <c:pt idx="45">
                  <c:v>2.8367346938775508</c:v>
                </c:pt>
                <c:pt idx="46">
                  <c:v>2.8775510204081631</c:v>
                </c:pt>
                <c:pt idx="47">
                  <c:v>2.9183673469387754</c:v>
                </c:pt>
                <c:pt idx="48">
                  <c:v>2.9591836734693877</c:v>
                </c:pt>
                <c:pt idx="49">
                  <c:v>3</c:v>
                </c:pt>
                <c:pt idx="50">
                  <c:v>3.1166666666666667</c:v>
                </c:pt>
                <c:pt idx="51">
                  <c:v>3.2333333333333334</c:v>
                </c:pt>
                <c:pt idx="52">
                  <c:v>3.35</c:v>
                </c:pt>
                <c:pt idx="53">
                  <c:v>3.4666666666666668</c:v>
                </c:pt>
                <c:pt idx="54">
                  <c:v>3.5833333333333335</c:v>
                </c:pt>
                <c:pt idx="55">
                  <c:v>3.7</c:v>
                </c:pt>
                <c:pt idx="56">
                  <c:v>3.8166666666666664</c:v>
                </c:pt>
                <c:pt idx="57">
                  <c:v>3.9333333333333336</c:v>
                </c:pt>
                <c:pt idx="58">
                  <c:v>4.05</c:v>
                </c:pt>
                <c:pt idx="59">
                  <c:v>4.166666666666667</c:v>
                </c:pt>
                <c:pt idx="60">
                  <c:v>4.2833333333333332</c:v>
                </c:pt>
                <c:pt idx="61">
                  <c:v>4.4000000000000004</c:v>
                </c:pt>
                <c:pt idx="62">
                  <c:v>4.5166666666666666</c:v>
                </c:pt>
                <c:pt idx="63">
                  <c:v>4.6333333333333329</c:v>
                </c:pt>
                <c:pt idx="64">
                  <c:v>4.75</c:v>
                </c:pt>
                <c:pt idx="65">
                  <c:v>4.8666666666666671</c:v>
                </c:pt>
                <c:pt idx="66">
                  <c:v>4.9833333333333334</c:v>
                </c:pt>
                <c:pt idx="67">
                  <c:v>5.0999999999999996</c:v>
                </c:pt>
                <c:pt idx="68">
                  <c:v>5.2166666666666668</c:v>
                </c:pt>
                <c:pt idx="69">
                  <c:v>5.3333333333333339</c:v>
                </c:pt>
                <c:pt idx="70">
                  <c:v>5.45</c:v>
                </c:pt>
                <c:pt idx="71">
                  <c:v>5.5666666666666664</c:v>
                </c:pt>
                <c:pt idx="72">
                  <c:v>5.6833333333333336</c:v>
                </c:pt>
                <c:pt idx="73">
                  <c:v>5.8</c:v>
                </c:pt>
                <c:pt idx="74">
                  <c:v>5.9166666666666661</c:v>
                </c:pt>
                <c:pt idx="75">
                  <c:v>6.0333333333333332</c:v>
                </c:pt>
                <c:pt idx="76">
                  <c:v>6.15</c:v>
                </c:pt>
                <c:pt idx="77">
                  <c:v>6.2666666666666666</c:v>
                </c:pt>
                <c:pt idx="78">
                  <c:v>6.3833333333333329</c:v>
                </c:pt>
                <c:pt idx="79">
                  <c:v>6.5</c:v>
                </c:pt>
                <c:pt idx="80">
                  <c:v>6.6166666666666671</c:v>
                </c:pt>
                <c:pt idx="81">
                  <c:v>6.7333333333333334</c:v>
                </c:pt>
                <c:pt idx="82">
                  <c:v>6.85</c:v>
                </c:pt>
                <c:pt idx="83">
                  <c:v>6.9666666666666668</c:v>
                </c:pt>
                <c:pt idx="84">
                  <c:v>7.083333333333333</c:v>
                </c:pt>
                <c:pt idx="85">
                  <c:v>7.2</c:v>
                </c:pt>
                <c:pt idx="86">
                  <c:v>7.3166666666666664</c:v>
                </c:pt>
                <c:pt idx="87">
                  <c:v>7.4333333333333336</c:v>
                </c:pt>
                <c:pt idx="88">
                  <c:v>7.55</c:v>
                </c:pt>
                <c:pt idx="89">
                  <c:v>7.666666666666667</c:v>
                </c:pt>
                <c:pt idx="90">
                  <c:v>7.7833333333333332</c:v>
                </c:pt>
                <c:pt idx="91">
                  <c:v>7.9</c:v>
                </c:pt>
                <c:pt idx="92">
                  <c:v>8.0166666666666657</c:v>
                </c:pt>
                <c:pt idx="93">
                  <c:v>8.1333333333333329</c:v>
                </c:pt>
                <c:pt idx="94">
                  <c:v>8.25</c:v>
                </c:pt>
                <c:pt idx="95">
                  <c:v>8.3666666666666671</c:v>
                </c:pt>
                <c:pt idx="96">
                  <c:v>8.4833333333333343</c:v>
                </c:pt>
                <c:pt idx="97">
                  <c:v>8.6</c:v>
                </c:pt>
                <c:pt idx="98">
                  <c:v>8.7166666666666668</c:v>
                </c:pt>
                <c:pt idx="99">
                  <c:v>8.8333333333333321</c:v>
                </c:pt>
                <c:pt idx="100">
                  <c:v>8.9499999999999993</c:v>
                </c:pt>
                <c:pt idx="101">
                  <c:v>9.0666666666666664</c:v>
                </c:pt>
                <c:pt idx="102">
                  <c:v>9.1833333333333336</c:v>
                </c:pt>
                <c:pt idx="103">
                  <c:v>9.3000000000000007</c:v>
                </c:pt>
                <c:pt idx="104">
                  <c:v>9.4166666666666679</c:v>
                </c:pt>
                <c:pt idx="105">
                  <c:v>9.5333333333333332</c:v>
                </c:pt>
                <c:pt idx="106">
                  <c:v>9.65</c:v>
                </c:pt>
                <c:pt idx="107">
                  <c:v>9.7666666666666657</c:v>
                </c:pt>
                <c:pt idx="108">
                  <c:v>9.8833333333333329</c:v>
                </c:pt>
                <c:pt idx="109">
                  <c:v>10</c:v>
                </c:pt>
              </c:numCache>
            </c:numRef>
          </c:xVal>
          <c:yVal>
            <c:numRef>
              <c:f>Sheet1!$AD$7:$AD$116</c:f>
              <c:numCache>
                <c:formatCode>0.00</c:formatCode>
                <c:ptCount val="110"/>
                <c:pt idx="0">
                  <c:v>340.04630662548999</c:v>
                </c:pt>
                <c:pt idx="1">
                  <c:v>326.63112533325392</c:v>
                </c:pt>
                <c:pt idx="2">
                  <c:v>314.22533007616545</c:v>
                </c:pt>
                <c:pt idx="3">
                  <c:v>302.71880601402648</c:v>
                </c:pt>
                <c:pt idx="4">
                  <c:v>292.01689302105325</c:v>
                </c:pt>
                <c:pt idx="5">
                  <c:v>282.03776624275389</c:v>
                </c:pt>
                <c:pt idx="6">
                  <c:v>272.71033195309519</c:v>
                </c:pt>
                <c:pt idx="7">
                  <c:v>263.97252420077797</c:v>
                </c:pt>
                <c:pt idx="8">
                  <c:v>255.76991592081683</c:v>
                </c:pt>
                <c:pt idx="9">
                  <c:v>248.05457880225453</c:v>
                </c:pt>
                <c:pt idx="10">
                  <c:v>240.78414143975203</c:v>
                </c:pt>
                <c:pt idx="11">
                  <c:v>233.92100667082539</c:v>
                </c:pt>
                <c:pt idx="12">
                  <c:v>227.43169756997531</c:v>
                </c:pt>
                <c:pt idx="13">
                  <c:v>221.28630808375556</c:v>
                </c:pt>
                <c:pt idx="14">
                  <c:v>215.45803928115598</c:v>
                </c:pt>
                <c:pt idx="15">
                  <c:v>209.92280604696506</c:v>
                </c:pt>
                <c:pt idx="16">
                  <c:v>204.65890204278199</c:v>
                </c:pt>
                <c:pt idx="17">
                  <c:v>199.64671310740141</c:v>
                </c:pt>
                <c:pt idx="18">
                  <c:v>194.86847111831972</c:v>
                </c:pt>
                <c:pt idx="19">
                  <c:v>190.3080418033783</c:v>
                </c:pt>
                <c:pt idx="20">
                  <c:v>185.95074116207329</c:v>
                </c:pt>
                <c:pt idx="21">
                  <c:v>181.78317609504407</c:v>
                </c:pt>
                <c:pt idx="22">
                  <c:v>177.79310559749874</c:v>
                </c:pt>
                <c:pt idx="23">
                  <c:v>173.96931948610134</c:v>
                </c:pt>
                <c:pt idx="24">
                  <c:v>170.30153212871903</c:v>
                </c:pt>
                <c:pt idx="25">
                  <c:v>166.7802890554116</c:v>
                </c:pt>
                <c:pt idx="26">
                  <c:v>163.39688466514482</c:v>
                </c:pt>
                <c:pt idx="27">
                  <c:v>160.14328952007168</c:v>
                </c:pt>
                <c:pt idx="28">
                  <c:v>157.01208594903821</c:v>
                </c:pt>
                <c:pt idx="29">
                  <c:v>153.99641087312639</c:v>
                </c:pt>
                <c:pt idx="30">
                  <c:v>151.08990492563225</c:v>
                </c:pt>
                <c:pt idx="31">
                  <c:v>148.28666707258714</c:v>
                </c:pt>
                <c:pt idx="32">
                  <c:v>145.58121405233911</c:v>
                </c:pt>
                <c:pt idx="33">
                  <c:v>142.96844404752471</c:v>
                </c:pt>
                <c:pt idx="34">
                  <c:v>140.44360408299349</c:v>
                </c:pt>
                <c:pt idx="35">
                  <c:v>138.00226071133625</c:v>
                </c:pt>
                <c:pt idx="36">
                  <c:v>135.64027360563361</c:v>
                </c:pt>
                <c:pt idx="37">
                  <c:v>133.35377172852188</c:v>
                </c:pt>
                <c:pt idx="38">
                  <c:v>131.13913178902882</c:v>
                </c:pt>
                <c:pt idx="39">
                  <c:v>128.99295873498343</c:v>
                </c:pt>
                <c:pt idx="40">
                  <c:v>126.91206806008567</c:v>
                </c:pt>
                <c:pt idx="41">
                  <c:v>124.89346973170302</c:v>
                </c:pt>
                <c:pt idx="42">
                  <c:v>122.93435356878958</c:v>
                </c:pt>
                <c:pt idx="43">
                  <c:v>121.03207591954673</c:v>
                </c:pt>
                <c:pt idx="44">
                  <c:v>119.18414750600353</c:v>
                </c:pt>
                <c:pt idx="45">
                  <c:v>117.38822231798586</c:v>
                </c:pt>
                <c:pt idx="46">
                  <c:v>115.64208745227985</c:v>
                </c:pt>
                <c:pt idx="47">
                  <c:v>113.94365380445292</c:v>
                </c:pt>
                <c:pt idx="48">
                  <c:v>112.29094753100658</c:v>
                </c:pt>
                <c:pt idx="49">
                  <c:v>110.68210220849667</c:v>
                </c:pt>
                <c:pt idx="50">
                  <c:v>106.30995578001462</c:v>
                </c:pt>
                <c:pt idx="51">
                  <c:v>102.24490582918936</c:v>
                </c:pt>
                <c:pt idx="52">
                  <c:v>98.454867649400001</c:v>
                </c:pt>
                <c:pt idx="53">
                  <c:v>94.912075629147765</c:v>
                </c:pt>
                <c:pt idx="54">
                  <c:v>91.592380143547615</c:v>
                </c:pt>
                <c:pt idx="55">
                  <c:v>88.474677466348652</c:v>
                </c:pt>
                <c:pt idx="56">
                  <c:v>85.54044423957528</c:v>
                </c:pt>
                <c:pt idx="57">
                  <c:v>82.773354791791249</c:v>
                </c:pt>
                <c:pt idx="58">
                  <c:v>80.158964598886442</c:v>
                </c:pt>
                <c:pt idx="59">
                  <c:v>77.684446923450963</c:v>
                </c:pt>
                <c:pt idx="60">
                  <c:v>75.338372493629336</c:v>
                </c:pt>
                <c:pt idx="61">
                  <c:v>73.110524233065917</c:v>
                </c:pt>
                <c:pt idx="62">
                  <c:v>70.991740704290535</c:v>
                </c:pt>
                <c:pt idx="63">
                  <c:v>68.973783204542215</c:v>
                </c:pt>
                <c:pt idx="64">
                  <c:v>67.049222447471593</c:v>
                </c:pt>
                <c:pt idx="65">
                  <c:v>65.21134154405047</c:v>
                </c:pt>
                <c:pt idx="66">
                  <c:v>63.454052611581048</c:v>
                </c:pt>
                <c:pt idx="67">
                  <c:v>61.771824828527464</c:v>
                </c:pt>
                <c:pt idx="68">
                  <c:v>60.159622143331418</c:v>
                </c:pt>
                <c:pt idx="69">
                  <c:v>58.612849158946041</c:v>
                </c:pt>
                <c:pt idx="70">
                  <c:v>57.127303967979827</c:v>
                </c:pt>
                <c:pt idx="71">
                  <c:v>55.69913691875071</c:v>
                </c:pt>
                <c:pt idx="72">
                  <c:v>54.324814460008021</c:v>
                </c:pt>
                <c:pt idx="73">
                  <c:v>53.001087349222423</c:v>
                </c:pt>
                <c:pt idx="74">
                  <c:v>51.724962622148553</c:v>
                </c:pt>
                <c:pt idx="75">
                  <c:v>50.493678814537944</c:v>
                </c:pt>
                <c:pt idx="76">
                  <c:v>49.304684004144718</c:v>
                </c:pt>
                <c:pt idx="77">
                  <c:v>48.155616305485999</c:v>
                </c:pt>
                <c:pt idx="78">
                  <c:v>47.04428650355807</c:v>
                </c:pt>
                <c:pt idx="79">
                  <c:v>45.968662557767708</c:v>
                </c:pt>
                <c:pt idx="80">
                  <c:v>44.926855745246179</c:v>
                </c:pt>
                <c:pt idx="81">
                  <c:v>43.917108244709745</c:v>
                </c:pt>
                <c:pt idx="82">
                  <c:v>42.937781989122641</c:v>
                </c:pt>
                <c:pt idx="83">
                  <c:v>41.987348638427598</c:v>
                </c:pt>
                <c:pt idx="84">
                  <c:v>41.06438054320644</c:v>
                </c:pt>
                <c:pt idx="85">
                  <c:v>40.167542586873623</c:v>
                </c:pt>
                <c:pt idx="86">
                  <c:v>39.295584808343357</c:v>
                </c:pt>
                <c:pt idx="87">
                  <c:v>38.447335719423172</c:v>
                </c:pt>
                <c:pt idx="88">
                  <c:v>37.621696241786765</c:v>
                </c:pt>
                <c:pt idx="89">
                  <c:v>36.817634197527681</c:v>
                </c:pt>
                <c:pt idx="90">
                  <c:v>36.034179295209285</c:v>
                </c:pt>
                <c:pt idx="91">
                  <c:v>35.270418560188617</c:v>
                </c:pt>
                <c:pt idx="92">
                  <c:v>34.525492163955796</c:v>
                </c:pt>
                <c:pt idx="93">
                  <c:v>33.79858961242364</c:v>
                </c:pt>
                <c:pt idx="94">
                  <c:v>33.088946257635158</c:v>
                </c:pt>
                <c:pt idx="95">
                  <c:v>32.395840101320196</c:v>
                </c:pt>
                <c:pt idx="96">
                  <c:v>31.718588862205763</c:v>
                </c:pt>
                <c:pt idx="97">
                  <c:v>31.056547282033723</c:v>
                </c:pt>
                <c:pt idx="98">
                  <c:v>30.409104647921112</c:v>
                </c:pt>
                <c:pt idx="99">
                  <c:v>29.775682511061774</c:v>
                </c:pt>
                <c:pt idx="100">
                  <c:v>29.155732583853641</c:v>
                </c:pt>
                <c:pt idx="101">
                  <c:v>28.548734799380032</c:v>
                </c:pt>
                <c:pt idx="102">
                  <c:v>27.954195518807136</c:v>
                </c:pt>
                <c:pt idx="103">
                  <c:v>27.371645873708598</c:v>
                </c:pt>
                <c:pt idx="104">
                  <c:v>26.80064023161545</c:v>
                </c:pt>
                <c:pt idx="105">
                  <c:v>26.240754774235555</c:v>
                </c:pt>
                <c:pt idx="106">
                  <c:v>25.691586178807256</c:v>
                </c:pt>
                <c:pt idx="107">
                  <c:v>25.152750393963718</c:v>
                </c:pt>
                <c:pt idx="108">
                  <c:v>24.623881502298037</c:v>
                </c:pt>
                <c:pt idx="109">
                  <c:v>24.104630662548995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Sheet1!$AF$2</c:f>
              <c:strCache>
                <c:ptCount val="1"/>
                <c:pt idx="0">
                  <c:v>Eq. (2.06b)</c:v>
                </c:pt>
              </c:strCache>
            </c:strRef>
          </c:tx>
          <c:marker>
            <c:symbol val="none"/>
          </c:marker>
          <c:xVal>
            <c:numRef>
              <c:f>Sheet1!$H$7:$H$116</c:f>
              <c:numCache>
                <c:formatCode>0.00</c:formatCode>
                <c:ptCount val="110"/>
                <c:pt idx="0">
                  <c:v>1</c:v>
                </c:pt>
                <c:pt idx="1">
                  <c:v>1.0408163265306123</c:v>
                </c:pt>
                <c:pt idx="2">
                  <c:v>1.0816326530612246</c:v>
                </c:pt>
                <c:pt idx="3">
                  <c:v>1.1224489795918366</c:v>
                </c:pt>
                <c:pt idx="4">
                  <c:v>1.1632653061224489</c:v>
                </c:pt>
                <c:pt idx="5">
                  <c:v>1.2040816326530612</c:v>
                </c:pt>
                <c:pt idx="6">
                  <c:v>1.2448979591836735</c:v>
                </c:pt>
                <c:pt idx="7">
                  <c:v>1.2857142857142856</c:v>
                </c:pt>
                <c:pt idx="8">
                  <c:v>1.3265306122448979</c:v>
                </c:pt>
                <c:pt idx="9">
                  <c:v>1.3673469387755102</c:v>
                </c:pt>
                <c:pt idx="10">
                  <c:v>1.4081632653061225</c:v>
                </c:pt>
                <c:pt idx="11">
                  <c:v>1.4489795918367347</c:v>
                </c:pt>
                <c:pt idx="12">
                  <c:v>1.489795918367347</c:v>
                </c:pt>
                <c:pt idx="13">
                  <c:v>1.5306122448979591</c:v>
                </c:pt>
                <c:pt idx="14">
                  <c:v>1.5714285714285714</c:v>
                </c:pt>
                <c:pt idx="15">
                  <c:v>1.6122448979591835</c:v>
                </c:pt>
                <c:pt idx="16">
                  <c:v>1.6530612244897958</c:v>
                </c:pt>
                <c:pt idx="17">
                  <c:v>1.693877551020408</c:v>
                </c:pt>
                <c:pt idx="18">
                  <c:v>1.7346938775510203</c:v>
                </c:pt>
                <c:pt idx="19">
                  <c:v>1.7755102040816326</c:v>
                </c:pt>
                <c:pt idx="20">
                  <c:v>1.8163265306122449</c:v>
                </c:pt>
                <c:pt idx="21">
                  <c:v>1.8571428571428572</c:v>
                </c:pt>
                <c:pt idx="22">
                  <c:v>1.8979591836734693</c:v>
                </c:pt>
                <c:pt idx="23">
                  <c:v>1.9387755102040816</c:v>
                </c:pt>
                <c:pt idx="24">
                  <c:v>1.9795918367346939</c:v>
                </c:pt>
                <c:pt idx="25">
                  <c:v>2.0204081632653059</c:v>
                </c:pt>
                <c:pt idx="26">
                  <c:v>2.0612244897959182</c:v>
                </c:pt>
                <c:pt idx="27">
                  <c:v>2.1020408163265305</c:v>
                </c:pt>
                <c:pt idx="28">
                  <c:v>2.1428571428571428</c:v>
                </c:pt>
                <c:pt idx="29">
                  <c:v>2.1836734693877551</c:v>
                </c:pt>
                <c:pt idx="30">
                  <c:v>2.2244897959183669</c:v>
                </c:pt>
                <c:pt idx="31">
                  <c:v>2.2653061224489797</c:v>
                </c:pt>
                <c:pt idx="32">
                  <c:v>2.3061224489795915</c:v>
                </c:pt>
                <c:pt idx="33">
                  <c:v>2.3469387755102042</c:v>
                </c:pt>
                <c:pt idx="34">
                  <c:v>2.3877551020408161</c:v>
                </c:pt>
                <c:pt idx="35">
                  <c:v>2.4285714285714284</c:v>
                </c:pt>
                <c:pt idx="36">
                  <c:v>2.4693877551020407</c:v>
                </c:pt>
                <c:pt idx="37">
                  <c:v>2.510204081632653</c:v>
                </c:pt>
                <c:pt idx="38">
                  <c:v>2.5510204081632653</c:v>
                </c:pt>
                <c:pt idx="39">
                  <c:v>2.5918367346938771</c:v>
                </c:pt>
                <c:pt idx="40">
                  <c:v>2.6326530612244898</c:v>
                </c:pt>
                <c:pt idx="41">
                  <c:v>2.6734693877551017</c:v>
                </c:pt>
                <c:pt idx="42">
                  <c:v>2.7142857142857144</c:v>
                </c:pt>
                <c:pt idx="43">
                  <c:v>2.7551020408163263</c:v>
                </c:pt>
                <c:pt idx="44">
                  <c:v>2.7959183673469385</c:v>
                </c:pt>
                <c:pt idx="45">
                  <c:v>2.8367346938775508</c:v>
                </c:pt>
                <c:pt idx="46">
                  <c:v>2.8775510204081631</c:v>
                </c:pt>
                <c:pt idx="47">
                  <c:v>2.9183673469387754</c:v>
                </c:pt>
                <c:pt idx="48">
                  <c:v>2.9591836734693877</c:v>
                </c:pt>
                <c:pt idx="49">
                  <c:v>3</c:v>
                </c:pt>
                <c:pt idx="50">
                  <c:v>3.1166666666666667</c:v>
                </c:pt>
                <c:pt idx="51">
                  <c:v>3.2333333333333334</c:v>
                </c:pt>
                <c:pt idx="52">
                  <c:v>3.35</c:v>
                </c:pt>
                <c:pt idx="53">
                  <c:v>3.4666666666666668</c:v>
                </c:pt>
                <c:pt idx="54">
                  <c:v>3.5833333333333335</c:v>
                </c:pt>
                <c:pt idx="55">
                  <c:v>3.7</c:v>
                </c:pt>
                <c:pt idx="56">
                  <c:v>3.8166666666666664</c:v>
                </c:pt>
                <c:pt idx="57">
                  <c:v>3.9333333333333336</c:v>
                </c:pt>
                <c:pt idx="58">
                  <c:v>4.05</c:v>
                </c:pt>
                <c:pt idx="59">
                  <c:v>4.166666666666667</c:v>
                </c:pt>
                <c:pt idx="60">
                  <c:v>4.2833333333333332</c:v>
                </c:pt>
                <c:pt idx="61">
                  <c:v>4.4000000000000004</c:v>
                </c:pt>
                <c:pt idx="62">
                  <c:v>4.5166666666666666</c:v>
                </c:pt>
                <c:pt idx="63">
                  <c:v>4.6333333333333329</c:v>
                </c:pt>
                <c:pt idx="64">
                  <c:v>4.75</c:v>
                </c:pt>
                <c:pt idx="65">
                  <c:v>4.8666666666666671</c:v>
                </c:pt>
                <c:pt idx="66">
                  <c:v>4.9833333333333334</c:v>
                </c:pt>
                <c:pt idx="67">
                  <c:v>5.0999999999999996</c:v>
                </c:pt>
                <c:pt idx="68">
                  <c:v>5.2166666666666668</c:v>
                </c:pt>
                <c:pt idx="69">
                  <c:v>5.3333333333333339</c:v>
                </c:pt>
                <c:pt idx="70">
                  <c:v>5.45</c:v>
                </c:pt>
                <c:pt idx="71">
                  <c:v>5.5666666666666664</c:v>
                </c:pt>
                <c:pt idx="72">
                  <c:v>5.6833333333333336</c:v>
                </c:pt>
                <c:pt idx="73">
                  <c:v>5.8</c:v>
                </c:pt>
                <c:pt idx="74">
                  <c:v>5.9166666666666661</c:v>
                </c:pt>
                <c:pt idx="75">
                  <c:v>6.0333333333333332</c:v>
                </c:pt>
                <c:pt idx="76">
                  <c:v>6.15</c:v>
                </c:pt>
                <c:pt idx="77">
                  <c:v>6.2666666666666666</c:v>
                </c:pt>
                <c:pt idx="78">
                  <c:v>6.3833333333333329</c:v>
                </c:pt>
                <c:pt idx="79">
                  <c:v>6.5</c:v>
                </c:pt>
                <c:pt idx="80">
                  <c:v>6.6166666666666671</c:v>
                </c:pt>
                <c:pt idx="81">
                  <c:v>6.7333333333333334</c:v>
                </c:pt>
                <c:pt idx="82">
                  <c:v>6.85</c:v>
                </c:pt>
                <c:pt idx="83">
                  <c:v>6.9666666666666668</c:v>
                </c:pt>
                <c:pt idx="84">
                  <c:v>7.083333333333333</c:v>
                </c:pt>
                <c:pt idx="85">
                  <c:v>7.2</c:v>
                </c:pt>
                <c:pt idx="86">
                  <c:v>7.3166666666666664</c:v>
                </c:pt>
                <c:pt idx="87">
                  <c:v>7.4333333333333336</c:v>
                </c:pt>
                <c:pt idx="88">
                  <c:v>7.55</c:v>
                </c:pt>
                <c:pt idx="89">
                  <c:v>7.666666666666667</c:v>
                </c:pt>
                <c:pt idx="90">
                  <c:v>7.7833333333333332</c:v>
                </c:pt>
                <c:pt idx="91">
                  <c:v>7.9</c:v>
                </c:pt>
                <c:pt idx="92">
                  <c:v>8.0166666666666657</c:v>
                </c:pt>
                <c:pt idx="93">
                  <c:v>8.1333333333333329</c:v>
                </c:pt>
                <c:pt idx="94">
                  <c:v>8.25</c:v>
                </c:pt>
                <c:pt idx="95">
                  <c:v>8.3666666666666671</c:v>
                </c:pt>
                <c:pt idx="96">
                  <c:v>8.4833333333333343</c:v>
                </c:pt>
                <c:pt idx="97">
                  <c:v>8.6</c:v>
                </c:pt>
                <c:pt idx="98">
                  <c:v>8.7166666666666668</c:v>
                </c:pt>
                <c:pt idx="99">
                  <c:v>8.8333333333333321</c:v>
                </c:pt>
                <c:pt idx="100">
                  <c:v>8.9499999999999993</c:v>
                </c:pt>
                <c:pt idx="101">
                  <c:v>9.0666666666666664</c:v>
                </c:pt>
                <c:pt idx="102">
                  <c:v>9.1833333333333336</c:v>
                </c:pt>
                <c:pt idx="103">
                  <c:v>9.3000000000000007</c:v>
                </c:pt>
                <c:pt idx="104">
                  <c:v>9.4166666666666679</c:v>
                </c:pt>
                <c:pt idx="105">
                  <c:v>9.5333333333333332</c:v>
                </c:pt>
                <c:pt idx="106">
                  <c:v>9.65</c:v>
                </c:pt>
                <c:pt idx="107">
                  <c:v>9.7666666666666657</c:v>
                </c:pt>
                <c:pt idx="108">
                  <c:v>9.8833333333333329</c:v>
                </c:pt>
                <c:pt idx="109">
                  <c:v>10</c:v>
                </c:pt>
              </c:numCache>
            </c:numRef>
          </c:xVal>
          <c:yVal>
            <c:numRef>
              <c:f>Sheet1!$AJ$7:$AJ$116</c:f>
              <c:numCache>
                <c:formatCode>0.00</c:formatCode>
                <c:ptCount val="110"/>
                <c:pt idx="0">
                  <c:v>82.691346325369565</c:v>
                </c:pt>
                <c:pt idx="1">
                  <c:v>81.649577387992451</c:v>
                </c:pt>
                <c:pt idx="2">
                  <c:v>80.662940978102867</c:v>
                </c:pt>
                <c:pt idx="3">
                  <c:v>79.726698425693385</c:v>
                </c:pt>
                <c:pt idx="4">
                  <c:v>78.836672005481759</c:v>
                </c:pt>
                <c:pt idx="5">
                  <c:v>77.989161565711882</c:v>
                </c:pt>
                <c:pt idx="6">
                  <c:v>77.180875902856457</c:v>
                </c:pt>
                <c:pt idx="7">
                  <c:v>76.408875884323948</c:v>
                </c:pt>
                <c:pt idx="8">
                  <c:v>75.670527005080089</c:v>
                </c:pt>
                <c:pt idx="9">
                  <c:v>74.963459575992644</c:v>
                </c:pt>
                <c:pt idx="10">
                  <c:v>74.285535128695031</c:v>
                </c:pt>
                <c:pt idx="11">
                  <c:v>73.634817917001584</c:v>
                </c:pt>
                <c:pt idx="12">
                  <c:v>73.009550622084788</c:v>
                </c:pt>
                <c:pt idx="13">
                  <c:v>72.408133544849264</c:v>
                </c:pt>
                <c:pt idx="14">
                  <c:v>71.82910670666422</c:v>
                </c:pt>
                <c:pt idx="15">
                  <c:v>71.271134388032308</c:v>
                </c:pt>
                <c:pt idx="16">
                  <c:v>70.732991720683927</c:v>
                </c:pt>
                <c:pt idx="17">
                  <c:v>70.213553017104317</c:v>
                </c:pt>
                <c:pt idx="18">
                  <c:v>69.711781576470685</c:v>
                </c:pt>
                <c:pt idx="19">
                  <c:v>69.22672075033357</c:v>
                </c:pt>
                <c:pt idx="20">
                  <c:v>68.757486087357819</c:v>
                </c:pt>
                <c:pt idx="21">
                  <c:v>68.303258405785471</c:v>
                </c:pt>
                <c:pt idx="22">
                  <c:v>67.863277666325715</c:v>
                </c:pt>
                <c:pt idx="23">
                  <c:v>67.436837537972366</c:v>
                </c:pt>
                <c:pt idx="24">
                  <c:v>67.023280565622116</c:v>
                </c:pt>
                <c:pt idx="25">
                  <c:v>66.621993861957861</c:v>
                </c:pt>
                <c:pt idx="26">
                  <c:v>66.232405257401894</c:v>
                </c:pt>
                <c:pt idx="27">
                  <c:v>65.853979851428292</c:v>
                </c:pt>
                <c:pt idx="28">
                  <c:v>65.486216916501192</c:v>
                </c:pt>
                <c:pt idx="29">
                  <c:v>65.128647112626837</c:v>
                </c:pt>
                <c:pt idx="30">
                  <c:v>64.780829976195534</c:v>
                </c:pt>
                <c:pt idx="31">
                  <c:v>64.442351651620967</c:v>
                </c:pt>
                <c:pt idx="32">
                  <c:v>64.112822838394592</c:v>
                </c:pt>
                <c:pt idx="33">
                  <c:v>63.791876929687035</c:v>
                </c:pt>
                <c:pt idx="34">
                  <c:v>63.479168321638483</c:v>
                </c:pt>
                <c:pt idx="35">
                  <c:v>63.174370875063865</c:v>
                </c:pt>
                <c:pt idx="36">
                  <c:v>62.877176513528909</c:v>
                </c:pt>
                <c:pt idx="37">
                  <c:v>62.587293943673473</c:v>
                </c:pt>
                <c:pt idx="38">
                  <c:v>62.304447485328915</c:v>
                </c:pt>
                <c:pt idx="39">
                  <c:v>62.028376000417978</c:v>
                </c:pt>
                <c:pt idx="40">
                  <c:v>61.758831910887693</c:v>
                </c:pt>
                <c:pt idx="41">
                  <c:v>61.495580297021242</c:v>
                </c:pt>
                <c:pt idx="42">
                  <c:v>61.23839806843413</c:v>
                </c:pt>
                <c:pt idx="43">
                  <c:v>60.987073200900916</c:v>
                </c:pt>
                <c:pt idx="44">
                  <c:v>60.741404032895353</c:v>
                </c:pt>
                <c:pt idx="45">
                  <c:v>60.501198616376186</c:v>
                </c:pt>
                <c:pt idx="46">
                  <c:v>60.266274116921387</c:v>
                </c:pt>
                <c:pt idx="47">
                  <c:v>60.036456258819449</c:v>
                </c:pt>
                <c:pt idx="48">
                  <c:v>59.81157881117155</c:v>
                </c:pt>
                <c:pt idx="49">
                  <c:v>59.591483111454913</c:v>
                </c:pt>
                <c:pt idx="50">
                  <c:v>58.98741813449486</c:v>
                </c:pt>
                <c:pt idx="51">
                  <c:v>58.417963349977228</c:v>
                </c:pt>
                <c:pt idx="52">
                  <c:v>57.880248741732778</c:v>
                </c:pt>
                <c:pt idx="53">
                  <c:v>57.371729720691512</c:v>
                </c:pt>
                <c:pt idx="54">
                  <c:v>56.890140698402519</c:v>
                </c:pt>
                <c:pt idx="55">
                  <c:v>56.433456553691549</c:v>
                </c:pt>
                <c:pt idx="56">
                  <c:v>55.999860448013116</c:v>
                </c:pt>
                <c:pt idx="57">
                  <c:v>55.587716784502213</c:v>
                </c:pt>
                <c:pt idx="58">
                  <c:v>55.195548362862951</c:v>
                </c:pt>
                <c:pt idx="59">
                  <c:v>54.822016978771664</c:v>
                </c:pt>
                <c:pt idx="60">
                  <c:v>54.465906867973992</c:v>
                </c:pt>
                <c:pt idx="61">
                  <c:v>54.126110512969056</c:v>
                </c:pt>
                <c:pt idx="62">
                  <c:v>53.801616422319356</c:v>
                </c:pt>
                <c:pt idx="63">
                  <c:v>53.491498565264408</c:v>
                </c:pt>
                <c:pt idx="64">
                  <c:v>53.194907201960532</c:v>
                </c:pt>
                <c:pt idx="65">
                  <c:v>52.911060895700146</c:v>
                </c:pt>
                <c:pt idx="66">
                  <c:v>52.639239530442431</c:v>
                </c:pt>
                <c:pt idx="67">
                  <c:v>52.37877818685903</c:v>
                </c:pt>
                <c:pt idx="68">
                  <c:v>52.129061754360443</c:v>
                </c:pt>
                <c:pt idx="69">
                  <c:v>51.889520176373821</c:v>
                </c:pt>
                <c:pt idx="70">
                  <c:v>51.659624242389249</c:v>
                </c:pt>
                <c:pt idx="71">
                  <c:v>51.43888185367905</c:v>
                </c:pt>
                <c:pt idx="72">
                  <c:v>51.226834700676626</c:v>
                </c:pt>
                <c:pt idx="73">
                  <c:v>51.023055299211876</c:v>
                </c:pt>
                <c:pt idx="74">
                  <c:v>50.827144340487614</c:v>
                </c:pt>
                <c:pt idx="75">
                  <c:v>50.638728316121522</c:v>
                </c:pt>
                <c:pt idx="76">
                  <c:v>50.457457384993276</c:v>
                </c:pt>
                <c:pt idx="77">
                  <c:v>50.283003453206753</c:v>
                </c:pt>
                <c:pt idx="78">
                  <c:v>50.115058442346125</c:v>
                </c:pt>
                <c:pt idx="79">
                  <c:v>49.953332724492213</c:v>
                </c:pt>
                <c:pt idx="80">
                  <c:v>49.797553705266346</c:v>
                </c:pt>
                <c:pt idx="81">
                  <c:v>49.647464538563405</c:v>
                </c:pt>
                <c:pt idx="82">
                  <c:v>49.502822958688036</c:v>
                </c:pt>
                <c:pt idx="83">
                  <c:v>49.363400217372856</c:v>
                </c:pt>
                <c:pt idx="84">
                  <c:v>49.228980114677853</c:v>
                </c:pt>
                <c:pt idx="85">
                  <c:v>49.099358114084822</c:v>
                </c:pt>
                <c:pt idx="86">
                  <c:v>48.974340533239449</c:v>
                </c:pt>
                <c:pt idx="87">
                  <c:v>48.853743802782674</c:v>
                </c:pt>
                <c:pt idx="88">
                  <c:v>48.737393786573755</c:v>
                </c:pt>
                <c:pt idx="89">
                  <c:v>48.625125157359108</c:v>
                </c:pt>
                <c:pt idx="90">
                  <c:v>48.516780822597489</c:v>
                </c:pt>
                <c:pt idx="91">
                  <c:v>48.412211395728129</c:v>
                </c:pt>
                <c:pt idx="92">
                  <c:v>48.311274708673629</c:v>
                </c:pt>
                <c:pt idx="93">
                  <c:v>48.21383536181461</c:v>
                </c:pt>
                <c:pt idx="94">
                  <c:v>48.119764308064717</c:v>
                </c:pt>
                <c:pt idx="95">
                  <c:v>48.028938468021536</c:v>
                </c:pt>
                <c:pt idx="96">
                  <c:v>47.941240373474841</c:v>
                </c:pt>
                <c:pt idx="97">
                  <c:v>47.8565578368258</c:v>
                </c:pt>
                <c:pt idx="98">
                  <c:v>47.774783644211531</c:v>
                </c:pt>
                <c:pt idx="99">
                  <c:v>47.695815270344383</c:v>
                </c:pt>
                <c:pt idx="100">
                  <c:v>47.619554613266054</c:v>
                </c:pt>
                <c:pt idx="101">
                  <c:v>47.545907747387602</c:v>
                </c:pt>
                <c:pt idx="102">
                  <c:v>47.474784693338549</c:v>
                </c:pt>
                <c:pt idx="103">
                  <c:v>47.406099203284874</c:v>
                </c:pt>
                <c:pt idx="104">
                  <c:v>47.339768560497873</c:v>
                </c:pt>
                <c:pt idx="105">
                  <c:v>47.275713392065789</c:v>
                </c:pt>
                <c:pt idx="106">
                  <c:v>47.21385749373848</c:v>
                </c:pt>
                <c:pt idx="107">
                  <c:v>47.154127665984582</c:v>
                </c:pt>
                <c:pt idx="108">
                  <c:v>47.096453560420287</c:v>
                </c:pt>
                <c:pt idx="109">
                  <c:v>47.040767535841347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Sheet1!$A$29</c:f>
              <c:strCache>
                <c:ptCount val="1"/>
                <c:pt idx="0">
                  <c:v>selection 1</c:v>
                </c:pt>
              </c:strCache>
            </c:strRef>
          </c:tx>
          <c:spPr>
            <a:ln>
              <a:noFill/>
            </a:ln>
          </c:spPr>
          <c:marker>
            <c:symbol val="plus"/>
            <c:size val="10"/>
            <c:spPr>
              <a:ln w="31750">
                <a:solidFill>
                  <a:srgbClr val="FF0000"/>
                </a:solidFill>
              </a:ln>
            </c:spPr>
          </c:marker>
          <c:dPt>
            <c:idx val="0"/>
            <c:bubble3D val="0"/>
            <c:spPr>
              <a:ln w="38100">
                <a:noFill/>
              </a:ln>
            </c:spPr>
          </c:dPt>
          <c:xVal>
            <c:numRef>
              <c:f>Sheet1!$B$29</c:f>
              <c:numCache>
                <c:formatCode>0.00</c:formatCode>
                <c:ptCount val="1"/>
                <c:pt idx="0">
                  <c:v>2.4</c:v>
                </c:pt>
              </c:numCache>
            </c:numRef>
          </c:xVal>
          <c:yVal>
            <c:numRef>
              <c:f>Sheet1!$C$29</c:f>
              <c:numCache>
                <c:formatCode>0.00</c:formatCode>
                <c:ptCount val="1"/>
                <c:pt idx="0">
                  <c:v>89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Sheet1!$A$30</c:f>
              <c:strCache>
                <c:ptCount val="1"/>
                <c:pt idx="0">
                  <c:v>selection 2</c:v>
                </c:pt>
              </c:strCache>
            </c:strRef>
          </c:tx>
          <c:spPr>
            <a:ln>
              <a:noFill/>
            </a:ln>
          </c:spPr>
          <c:marker>
            <c:symbol val="x"/>
            <c:size val="8"/>
            <c:spPr>
              <a:noFill/>
              <a:ln w="28575">
                <a:solidFill>
                  <a:srgbClr val="0070C0"/>
                </a:solidFill>
              </a:ln>
            </c:spPr>
          </c:marker>
          <c:xVal>
            <c:numRef>
              <c:f>Sheet1!$B$30</c:f>
              <c:numCache>
                <c:formatCode>0.00</c:formatCode>
                <c:ptCount val="1"/>
                <c:pt idx="0">
                  <c:v>2.89</c:v>
                </c:pt>
              </c:numCache>
            </c:numRef>
          </c:xVal>
          <c:yVal>
            <c:numRef>
              <c:f>Sheet1!$C$30</c:f>
              <c:numCache>
                <c:formatCode>0.00</c:formatCode>
                <c:ptCount val="1"/>
                <c:pt idx="0">
                  <c:v>78.099999999999994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15488"/>
        <c:axId val="56616064"/>
      </c:scatterChart>
      <c:valAx>
        <c:axId val="56615488"/>
        <c:scaling>
          <c:orientation val="minMax"/>
          <c:max val="1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PT"/>
                  <a:t>t, mm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56616064"/>
        <c:crosses val="autoZero"/>
        <c:crossBetween val="midCat"/>
      </c:valAx>
      <c:valAx>
        <c:axId val="56616064"/>
        <c:scaling>
          <c:orientation val="minMax"/>
          <c:max val="12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PT"/>
                  <a:t>D,</a:t>
                </a:r>
                <a:r>
                  <a:rPr lang="pt-PT" baseline="0"/>
                  <a:t> mm</a:t>
                </a:r>
                <a:endParaRPr lang="pt-PT"/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56615488"/>
        <c:crosses val="autoZero"/>
        <c:crossBetween val="midCat"/>
      </c:valAx>
      <c:spPr>
        <a:ln w="19050">
          <a:solidFill>
            <a:schemeClr val="tx1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18235071122087E-2"/>
          <c:y val="4.5540930025256263E-2"/>
          <c:w val="0.76449139312131442"/>
          <c:h val="0.8380900311989303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Sheet2!$K$2</c:f>
              <c:strCache>
                <c:ptCount val="1"/>
                <c:pt idx="0">
                  <c:v>Eq. (2.04)</c:v>
                </c:pt>
              </c:strCache>
            </c:strRef>
          </c:tx>
          <c:marker>
            <c:symbol val="none"/>
          </c:marker>
          <c:xVal>
            <c:numRef>
              <c:f>Sheet2!$H$7:$H$116</c:f>
              <c:numCache>
                <c:formatCode>0.00</c:formatCode>
                <c:ptCount val="110"/>
                <c:pt idx="0">
                  <c:v>1</c:v>
                </c:pt>
                <c:pt idx="1">
                  <c:v>1.0408163265306123</c:v>
                </c:pt>
                <c:pt idx="2">
                  <c:v>1.0816326530612246</c:v>
                </c:pt>
                <c:pt idx="3">
                  <c:v>1.1224489795918366</c:v>
                </c:pt>
                <c:pt idx="4">
                  <c:v>1.1632653061224489</c:v>
                </c:pt>
                <c:pt idx="5">
                  <c:v>1.2040816326530612</c:v>
                </c:pt>
                <c:pt idx="6">
                  <c:v>1.2448979591836735</c:v>
                </c:pt>
                <c:pt idx="7">
                  <c:v>1.2857142857142856</c:v>
                </c:pt>
                <c:pt idx="8">
                  <c:v>1.3265306122448979</c:v>
                </c:pt>
                <c:pt idx="9">
                  <c:v>1.3673469387755102</c:v>
                </c:pt>
                <c:pt idx="10">
                  <c:v>1.4081632653061225</c:v>
                </c:pt>
                <c:pt idx="11">
                  <c:v>1.4489795918367347</c:v>
                </c:pt>
                <c:pt idx="12">
                  <c:v>1.489795918367347</c:v>
                </c:pt>
                <c:pt idx="13">
                  <c:v>1.5306122448979591</c:v>
                </c:pt>
                <c:pt idx="14">
                  <c:v>1.5714285714285714</c:v>
                </c:pt>
                <c:pt idx="15">
                  <c:v>1.6122448979591835</c:v>
                </c:pt>
                <c:pt idx="16">
                  <c:v>1.6530612244897958</c:v>
                </c:pt>
                <c:pt idx="17">
                  <c:v>1.693877551020408</c:v>
                </c:pt>
                <c:pt idx="18">
                  <c:v>1.7346938775510203</c:v>
                </c:pt>
                <c:pt idx="19">
                  <c:v>1.7755102040816326</c:v>
                </c:pt>
                <c:pt idx="20">
                  <c:v>1.8163265306122449</c:v>
                </c:pt>
                <c:pt idx="21">
                  <c:v>1.8571428571428572</c:v>
                </c:pt>
                <c:pt idx="22">
                  <c:v>1.8979591836734693</c:v>
                </c:pt>
                <c:pt idx="23">
                  <c:v>1.9387755102040816</c:v>
                </c:pt>
                <c:pt idx="24">
                  <c:v>1.9795918367346939</c:v>
                </c:pt>
                <c:pt idx="25">
                  <c:v>2.0204081632653059</c:v>
                </c:pt>
                <c:pt idx="26">
                  <c:v>2.0612244897959182</c:v>
                </c:pt>
                <c:pt idx="27">
                  <c:v>2.1020408163265305</c:v>
                </c:pt>
                <c:pt idx="28">
                  <c:v>2.1428571428571428</c:v>
                </c:pt>
                <c:pt idx="29">
                  <c:v>2.1836734693877551</c:v>
                </c:pt>
                <c:pt idx="30">
                  <c:v>2.2244897959183669</c:v>
                </c:pt>
                <c:pt idx="31">
                  <c:v>2.2653061224489797</c:v>
                </c:pt>
                <c:pt idx="32">
                  <c:v>2.3061224489795915</c:v>
                </c:pt>
                <c:pt idx="33">
                  <c:v>2.3469387755102042</c:v>
                </c:pt>
                <c:pt idx="34">
                  <c:v>2.3877551020408161</c:v>
                </c:pt>
                <c:pt idx="35">
                  <c:v>2.4285714285714284</c:v>
                </c:pt>
                <c:pt idx="36">
                  <c:v>2.4693877551020407</c:v>
                </c:pt>
                <c:pt idx="37">
                  <c:v>2.510204081632653</c:v>
                </c:pt>
                <c:pt idx="38">
                  <c:v>2.5510204081632653</c:v>
                </c:pt>
                <c:pt idx="39">
                  <c:v>2.5918367346938771</c:v>
                </c:pt>
                <c:pt idx="40">
                  <c:v>2.6326530612244898</c:v>
                </c:pt>
                <c:pt idx="41">
                  <c:v>2.6734693877551017</c:v>
                </c:pt>
                <c:pt idx="42">
                  <c:v>2.7142857142857144</c:v>
                </c:pt>
                <c:pt idx="43">
                  <c:v>2.7551020408163263</c:v>
                </c:pt>
                <c:pt idx="44">
                  <c:v>2.7959183673469385</c:v>
                </c:pt>
                <c:pt idx="45">
                  <c:v>2.8367346938775508</c:v>
                </c:pt>
                <c:pt idx="46">
                  <c:v>2.8775510204081631</c:v>
                </c:pt>
                <c:pt idx="47">
                  <c:v>2.9183673469387754</c:v>
                </c:pt>
                <c:pt idx="48">
                  <c:v>2.9591836734693877</c:v>
                </c:pt>
                <c:pt idx="49">
                  <c:v>3</c:v>
                </c:pt>
                <c:pt idx="50">
                  <c:v>3.1166666666666667</c:v>
                </c:pt>
                <c:pt idx="51">
                  <c:v>3.2333333333333334</c:v>
                </c:pt>
                <c:pt idx="52">
                  <c:v>3.35</c:v>
                </c:pt>
                <c:pt idx="53">
                  <c:v>3.4666666666666668</c:v>
                </c:pt>
                <c:pt idx="54">
                  <c:v>3.5833333333333335</c:v>
                </c:pt>
                <c:pt idx="55">
                  <c:v>3.7</c:v>
                </c:pt>
                <c:pt idx="56">
                  <c:v>3.8166666666666664</c:v>
                </c:pt>
                <c:pt idx="57">
                  <c:v>3.9333333333333336</c:v>
                </c:pt>
                <c:pt idx="58">
                  <c:v>4.05</c:v>
                </c:pt>
                <c:pt idx="59">
                  <c:v>4.166666666666667</c:v>
                </c:pt>
                <c:pt idx="60">
                  <c:v>4.2833333333333332</c:v>
                </c:pt>
                <c:pt idx="61">
                  <c:v>4.4000000000000004</c:v>
                </c:pt>
                <c:pt idx="62">
                  <c:v>4.5166666666666666</c:v>
                </c:pt>
                <c:pt idx="63">
                  <c:v>4.6333333333333329</c:v>
                </c:pt>
                <c:pt idx="64">
                  <c:v>4.75</c:v>
                </c:pt>
                <c:pt idx="65">
                  <c:v>4.8666666666666671</c:v>
                </c:pt>
                <c:pt idx="66">
                  <c:v>4.9833333333333334</c:v>
                </c:pt>
                <c:pt idx="67">
                  <c:v>5.0999999999999996</c:v>
                </c:pt>
                <c:pt idx="68">
                  <c:v>5.2166666666666668</c:v>
                </c:pt>
                <c:pt idx="69">
                  <c:v>5.3333333333333339</c:v>
                </c:pt>
                <c:pt idx="70">
                  <c:v>5.45</c:v>
                </c:pt>
                <c:pt idx="71">
                  <c:v>5.5666666666666664</c:v>
                </c:pt>
                <c:pt idx="72">
                  <c:v>5.6833333333333336</c:v>
                </c:pt>
                <c:pt idx="73">
                  <c:v>5.8</c:v>
                </c:pt>
                <c:pt idx="74">
                  <c:v>5.9166666666666661</c:v>
                </c:pt>
                <c:pt idx="75">
                  <c:v>6.0333333333333332</c:v>
                </c:pt>
                <c:pt idx="76">
                  <c:v>6.15</c:v>
                </c:pt>
                <c:pt idx="77">
                  <c:v>6.2666666666666666</c:v>
                </c:pt>
                <c:pt idx="78">
                  <c:v>6.3833333333333329</c:v>
                </c:pt>
                <c:pt idx="79">
                  <c:v>6.5</c:v>
                </c:pt>
                <c:pt idx="80">
                  <c:v>6.6166666666666671</c:v>
                </c:pt>
                <c:pt idx="81">
                  <c:v>6.7333333333333334</c:v>
                </c:pt>
                <c:pt idx="82">
                  <c:v>6.85</c:v>
                </c:pt>
                <c:pt idx="83">
                  <c:v>6.9666666666666668</c:v>
                </c:pt>
                <c:pt idx="84">
                  <c:v>7.083333333333333</c:v>
                </c:pt>
                <c:pt idx="85">
                  <c:v>7.2</c:v>
                </c:pt>
                <c:pt idx="86">
                  <c:v>7.3166666666666664</c:v>
                </c:pt>
                <c:pt idx="87">
                  <c:v>7.4333333333333336</c:v>
                </c:pt>
                <c:pt idx="88">
                  <c:v>7.55</c:v>
                </c:pt>
                <c:pt idx="89">
                  <c:v>7.666666666666667</c:v>
                </c:pt>
                <c:pt idx="90">
                  <c:v>7.7833333333333332</c:v>
                </c:pt>
                <c:pt idx="91">
                  <c:v>7.9</c:v>
                </c:pt>
                <c:pt idx="92">
                  <c:v>8.0166666666666657</c:v>
                </c:pt>
                <c:pt idx="93">
                  <c:v>8.1333333333333329</c:v>
                </c:pt>
                <c:pt idx="94">
                  <c:v>8.25</c:v>
                </c:pt>
                <c:pt idx="95">
                  <c:v>8.3666666666666671</c:v>
                </c:pt>
                <c:pt idx="96">
                  <c:v>8.4833333333333343</c:v>
                </c:pt>
                <c:pt idx="97">
                  <c:v>8.6</c:v>
                </c:pt>
                <c:pt idx="98">
                  <c:v>8.7166666666666668</c:v>
                </c:pt>
                <c:pt idx="99">
                  <c:v>8.8333333333333321</c:v>
                </c:pt>
                <c:pt idx="100">
                  <c:v>8.9499999999999993</c:v>
                </c:pt>
                <c:pt idx="101">
                  <c:v>9.0666666666666664</c:v>
                </c:pt>
                <c:pt idx="102">
                  <c:v>9.1833333333333336</c:v>
                </c:pt>
                <c:pt idx="103">
                  <c:v>9.3000000000000007</c:v>
                </c:pt>
                <c:pt idx="104">
                  <c:v>9.4166666666666679</c:v>
                </c:pt>
                <c:pt idx="105">
                  <c:v>9.5333333333333332</c:v>
                </c:pt>
                <c:pt idx="106">
                  <c:v>9.65</c:v>
                </c:pt>
                <c:pt idx="107">
                  <c:v>9.7666666666666657</c:v>
                </c:pt>
                <c:pt idx="108">
                  <c:v>9.8833333333333329</c:v>
                </c:pt>
                <c:pt idx="109">
                  <c:v>10</c:v>
                </c:pt>
              </c:numCache>
            </c:numRef>
          </c:xVal>
          <c:yVal>
            <c:numRef>
              <c:f>Sheet2!$L$7:$L$116</c:f>
              <c:numCache>
                <c:formatCode>0.00</c:formatCode>
                <c:ptCount val="110"/>
                <c:pt idx="0">
                  <c:v>186.8832541454961</c:v>
                </c:pt>
                <c:pt idx="1">
                  <c:v>179.63453109377195</c:v>
                </c:pt>
                <c:pt idx="2">
                  <c:v>172.93596195738778</c:v>
                </c:pt>
                <c:pt idx="3">
                  <c:v>166.72752994557928</c:v>
                </c:pt>
                <c:pt idx="4">
                  <c:v>160.9576416768121</c:v>
                </c:pt>
                <c:pt idx="5">
                  <c:v>155.58169948230235</c:v>
                </c:pt>
                <c:pt idx="6">
                  <c:v>150.56095456786088</c:v>
                </c:pt>
                <c:pt idx="7">
                  <c:v>145.86157862110014</c:v>
                </c:pt>
                <c:pt idx="8">
                  <c:v>141.45390681423424</c:v>
                </c:pt>
                <c:pt idx="9">
                  <c:v>137.3118163884667</c:v>
                </c:pt>
                <c:pt idx="10">
                  <c:v>133.41221331065842</c:v>
                </c:pt>
                <c:pt idx="11">
                  <c:v>129.73460569224952</c:v>
                </c:pt>
                <c:pt idx="12">
                  <c:v>126.2607473310976</c:v>
                </c:pt>
                <c:pt idx="13">
                  <c:v>122.97433828662207</c:v>
                </c:pt>
                <c:pt idx="14">
                  <c:v>119.86077211856242</c:v>
                </c:pt>
                <c:pt idx="15">
                  <c:v>116.90692151984918</c:v>
                </c:pt>
                <c:pt idx="16">
                  <c:v>114.10095570756768</c:v>
                </c:pt>
                <c:pt idx="17">
                  <c:v>111.43218421522893</c:v>
                </c:pt>
                <c:pt idx="18">
                  <c:v>108.89092273789583</c:v>
                </c:pt>
                <c:pt idx="19">
                  <c:v>106.46837748143001</c:v>
                </c:pt>
                <c:pt idx="20">
                  <c:v>104.15654510509884</c:v>
                </c:pt>
                <c:pt idx="21">
                  <c:v>101.94812585856384</c:v>
                </c:pt>
                <c:pt idx="22">
                  <c:v>99.836447926999369</c:v>
                </c:pt>
                <c:pt idx="23">
                  <c:v>97.815401332617867</c:v>
                </c:pt>
                <c:pt idx="24">
                  <c:v>95.879380013325502</c:v>
                </c:pt>
                <c:pt idx="25">
                  <c:v>94.023230922147221</c:v>
                </c:pt>
                <c:pt idx="26">
                  <c:v>92.242209174244508</c:v>
                </c:pt>
                <c:pt idx="27">
                  <c:v>90.531938419523712</c:v>
                </c:pt>
                <c:pt idx="28">
                  <c:v>88.888375744088648</c:v>
                </c:pt>
                <c:pt idx="29">
                  <c:v>87.307780507979444</c:v>
                </c:pt>
                <c:pt idx="30">
                  <c:v>85.786686613618471</c:v>
                </c:pt>
                <c:pt idx="31">
                  <c:v>84.321877772262567</c:v>
                </c:pt>
                <c:pt idx="32">
                  <c:v>82.910365397026581</c:v>
                </c:pt>
                <c:pt idx="33">
                  <c:v>81.549368802721574</c:v>
                </c:pt>
                <c:pt idx="34">
                  <c:v>80.236297436479347</c:v>
                </c:pt>
                <c:pt idx="35">
                  <c:v>78.968734900246304</c:v>
                </c:pt>
                <c:pt idx="36">
                  <c:v>77.744424557823606</c:v>
                </c:pt>
                <c:pt idx="37">
                  <c:v>76.561256546098562</c:v>
                </c:pt>
                <c:pt idx="38">
                  <c:v>75.417256033197745</c:v>
                </c:pt>
                <c:pt idx="39">
                  <c:v>74.310572586105749</c:v>
                </c:pt>
                <c:pt idx="40">
                  <c:v>73.239470527343158</c:v>
                </c:pt>
                <c:pt idx="41">
                  <c:v>72.202320175001731</c:v>
                </c:pt>
                <c:pt idx="42">
                  <c:v>71.19758987315268</c:v>
                </c:pt>
                <c:pt idx="43">
                  <c:v>70.223838730663076</c:v>
                </c:pt>
                <c:pt idx="44">
                  <c:v>69.279709996028032</c:v>
                </c:pt>
                <c:pt idx="45">
                  <c:v>68.36392500416035</c:v>
                </c:pt>
                <c:pt idx="46">
                  <c:v>67.475277638346512</c:v>
                </c:pt>
                <c:pt idx="47">
                  <c:v>66.612629256933943</c:v>
                </c:pt>
                <c:pt idx="48">
                  <c:v>65.774904039878408</c:v>
                </c:pt>
                <c:pt idx="49">
                  <c:v>64.961084715165356</c:v>
                </c:pt>
                <c:pt idx="50">
                  <c:v>62.758352488750972</c:v>
                </c:pt>
                <c:pt idx="51">
                  <c:v>60.72299956389913</c:v>
                </c:pt>
                <c:pt idx="52">
                  <c:v>58.837538550894351</c:v>
                </c:pt>
                <c:pt idx="53">
                  <c:v>57.086836131713611</c:v>
                </c:pt>
                <c:pt idx="54">
                  <c:v>55.457729839053172</c:v>
                </c:pt>
                <c:pt idx="55">
                  <c:v>53.938717336620563</c:v>
                </c:pt>
                <c:pt idx="56">
                  <c:v>52.519702687320667</c:v>
                </c:pt>
                <c:pt idx="57">
                  <c:v>51.191787777103521</c:v>
                </c:pt>
                <c:pt idx="58">
                  <c:v>49.947099789011389</c:v>
                </c:pt>
                <c:pt idx="59">
                  <c:v>48.77864766158573</c:v>
                </c:pt>
                <c:pt idx="60">
                  <c:v>47.680202005433586</c:v>
                </c:pt>
                <c:pt idx="61">
                  <c:v>46.646194123976379</c:v>
                </c:pt>
                <c:pt idx="62">
                  <c:v>45.671630684119677</c:v>
                </c:pt>
                <c:pt idx="63">
                  <c:v>44.752021278404428</c:v>
                </c:pt>
                <c:pt idx="64">
                  <c:v>43.883316662209701</c:v>
                </c:pt>
                <c:pt idx="65">
                  <c:v>43.06185587464531</c:v>
                </c:pt>
                <c:pt idx="66">
                  <c:v>42.284320787279043</c:v>
                </c:pt>
                <c:pt idx="67">
                  <c:v>41.547696891273745</c:v>
                </c:pt>
                <c:pt idx="68">
                  <c:v>40.849239346314477</c:v>
                </c:pt>
                <c:pt idx="69">
                  <c:v>40.186443485613843</c:v>
                </c:pt>
                <c:pt idx="70">
                  <c:v>39.557019109265333</c:v>
                </c:pt>
                <c:pt idx="71">
                  <c:v>38.958868010168956</c:v>
                </c:pt>
                <c:pt idx="72">
                  <c:v>38.390064268024723</c:v>
                </c:pt>
                <c:pt idx="73">
                  <c:v>37.848836921637265</c:v>
                </c:pt>
                <c:pt idx="74">
                  <c:v>37.333554691257554</c:v>
                </c:pt>
                <c:pt idx="75">
                  <c:v>36.842712473470804</c:v>
                </c:pt>
                <c:pt idx="76">
                  <c:v>36.374919373251402</c:v>
                </c:pt>
                <c:pt idx="77">
                  <c:v>35.928888072862847</c:v>
                </c:pt>
                <c:pt idx="78">
                  <c:v>35.503425366570319</c:v>
                </c:pt>
                <c:pt idx="79">
                  <c:v>35.097423714691715</c:v>
                </c:pt>
                <c:pt idx="80">
                  <c:v>34.709853691174892</c:v>
                </c:pt>
                <c:pt idx="81">
                  <c:v>34.339757216327804</c:v>
                </c:pt>
                <c:pt idx="82">
                  <c:v>33.986241481094325</c:v>
                </c:pt>
                <c:pt idx="83">
                  <c:v>33.648473481809646</c:v>
                </c:pt>
                <c:pt idx="84">
                  <c:v>33.325675095050428</c:v>
                </c:pt>
                <c:pt idx="85">
                  <c:v>33.017118631318901</c:v>
                </c:pt>
                <c:pt idx="86">
                  <c:v>32.722122814114876</c:v>
                </c:pt>
                <c:pt idx="87">
                  <c:v>32.440049137660161</c:v>
                </c:pt>
                <c:pt idx="88">
                  <c:v>32.170298562317356</c:v>
                </c:pt>
                <c:pt idx="89">
                  <c:v>31.912308511731371</c:v>
                </c:pt>
                <c:pt idx="90">
                  <c:v>31.665550140035187</c:v>
                </c:pt>
                <c:pt idx="91">
                  <c:v>31.42952584120204</c:v>
                </c:pt>
                <c:pt idx="92">
                  <c:v>31.20376697587616</c:v>
                </c:pt>
                <c:pt idx="93">
                  <c:v>30.987831793845146</c:v>
                </c:pt>
                <c:pt idx="94">
                  <c:v>30.781303532787405</c:v>
                </c:pt>
                <c:pt idx="95">
                  <c:v>30.583788676088513</c:v>
                </c:pt>
                <c:pt idx="96">
                  <c:v>30.394915354413424</c:v>
                </c:pt>
                <c:pt idx="97">
                  <c:v>30.214331877383266</c:v>
                </c:pt>
                <c:pt idx="98">
                  <c:v>30.041705383167173</c:v>
                </c:pt>
                <c:pt idx="99">
                  <c:v>29.876720595087612</c:v>
                </c:pt>
                <c:pt idx="100">
                  <c:v>29.719078675474421</c:v>
                </c:pt>
                <c:pt idx="101">
                  <c:v>29.568496168008149</c:v>
                </c:pt>
                <c:pt idx="102">
                  <c:v>29.42470402068318</c:v>
                </c:pt>
                <c:pt idx="103">
                  <c:v>29.287446682311405</c:v>
                </c:pt>
                <c:pt idx="104">
                  <c:v>29.156481266188376</c:v>
                </c:pt>
                <c:pt idx="105">
                  <c:v>29.031576775168585</c:v>
                </c:pt>
                <c:pt idx="106">
                  <c:v>28.912513382952962</c:v>
                </c:pt>
                <c:pt idx="107">
                  <c:v>28.799081766888108</c:v>
                </c:pt>
                <c:pt idx="108">
                  <c:v>28.691082488020964</c:v>
                </c:pt>
                <c:pt idx="109">
                  <c:v>28.588325414549608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Sheet2!$N$2</c:f>
              <c:strCache>
                <c:ptCount val="1"/>
                <c:pt idx="0">
                  <c:v>Eq. (2.05)</c:v>
                </c:pt>
              </c:strCache>
            </c:strRef>
          </c:tx>
          <c:marker>
            <c:symbol val="none"/>
          </c:marker>
          <c:xVal>
            <c:numRef>
              <c:f>Sheet2!$H$7:$H$116</c:f>
              <c:numCache>
                <c:formatCode>0.00</c:formatCode>
                <c:ptCount val="110"/>
                <c:pt idx="0">
                  <c:v>1</c:v>
                </c:pt>
                <c:pt idx="1">
                  <c:v>1.0408163265306123</c:v>
                </c:pt>
                <c:pt idx="2">
                  <c:v>1.0816326530612246</c:v>
                </c:pt>
                <c:pt idx="3">
                  <c:v>1.1224489795918366</c:v>
                </c:pt>
                <c:pt idx="4">
                  <c:v>1.1632653061224489</c:v>
                </c:pt>
                <c:pt idx="5">
                  <c:v>1.2040816326530612</c:v>
                </c:pt>
                <c:pt idx="6">
                  <c:v>1.2448979591836735</c:v>
                </c:pt>
                <c:pt idx="7">
                  <c:v>1.2857142857142856</c:v>
                </c:pt>
                <c:pt idx="8">
                  <c:v>1.3265306122448979</c:v>
                </c:pt>
                <c:pt idx="9">
                  <c:v>1.3673469387755102</c:v>
                </c:pt>
                <c:pt idx="10">
                  <c:v>1.4081632653061225</c:v>
                </c:pt>
                <c:pt idx="11">
                  <c:v>1.4489795918367347</c:v>
                </c:pt>
                <c:pt idx="12">
                  <c:v>1.489795918367347</c:v>
                </c:pt>
                <c:pt idx="13">
                  <c:v>1.5306122448979591</c:v>
                </c:pt>
                <c:pt idx="14">
                  <c:v>1.5714285714285714</c:v>
                </c:pt>
                <c:pt idx="15">
                  <c:v>1.6122448979591835</c:v>
                </c:pt>
                <c:pt idx="16">
                  <c:v>1.6530612244897958</c:v>
                </c:pt>
                <c:pt idx="17">
                  <c:v>1.693877551020408</c:v>
                </c:pt>
                <c:pt idx="18">
                  <c:v>1.7346938775510203</c:v>
                </c:pt>
                <c:pt idx="19">
                  <c:v>1.7755102040816326</c:v>
                </c:pt>
                <c:pt idx="20">
                  <c:v>1.8163265306122449</c:v>
                </c:pt>
                <c:pt idx="21">
                  <c:v>1.8571428571428572</c:v>
                </c:pt>
                <c:pt idx="22">
                  <c:v>1.8979591836734693</c:v>
                </c:pt>
                <c:pt idx="23">
                  <c:v>1.9387755102040816</c:v>
                </c:pt>
                <c:pt idx="24">
                  <c:v>1.9795918367346939</c:v>
                </c:pt>
                <c:pt idx="25">
                  <c:v>2.0204081632653059</c:v>
                </c:pt>
                <c:pt idx="26">
                  <c:v>2.0612244897959182</c:v>
                </c:pt>
                <c:pt idx="27">
                  <c:v>2.1020408163265305</c:v>
                </c:pt>
                <c:pt idx="28">
                  <c:v>2.1428571428571428</c:v>
                </c:pt>
                <c:pt idx="29">
                  <c:v>2.1836734693877551</c:v>
                </c:pt>
                <c:pt idx="30">
                  <c:v>2.2244897959183669</c:v>
                </c:pt>
                <c:pt idx="31">
                  <c:v>2.2653061224489797</c:v>
                </c:pt>
                <c:pt idx="32">
                  <c:v>2.3061224489795915</c:v>
                </c:pt>
                <c:pt idx="33">
                  <c:v>2.3469387755102042</c:v>
                </c:pt>
                <c:pt idx="34">
                  <c:v>2.3877551020408161</c:v>
                </c:pt>
                <c:pt idx="35">
                  <c:v>2.4285714285714284</c:v>
                </c:pt>
                <c:pt idx="36">
                  <c:v>2.4693877551020407</c:v>
                </c:pt>
                <c:pt idx="37">
                  <c:v>2.510204081632653</c:v>
                </c:pt>
                <c:pt idx="38">
                  <c:v>2.5510204081632653</c:v>
                </c:pt>
                <c:pt idx="39">
                  <c:v>2.5918367346938771</c:v>
                </c:pt>
                <c:pt idx="40">
                  <c:v>2.6326530612244898</c:v>
                </c:pt>
                <c:pt idx="41">
                  <c:v>2.6734693877551017</c:v>
                </c:pt>
                <c:pt idx="42">
                  <c:v>2.7142857142857144</c:v>
                </c:pt>
                <c:pt idx="43">
                  <c:v>2.7551020408163263</c:v>
                </c:pt>
                <c:pt idx="44">
                  <c:v>2.7959183673469385</c:v>
                </c:pt>
                <c:pt idx="45">
                  <c:v>2.8367346938775508</c:v>
                </c:pt>
                <c:pt idx="46">
                  <c:v>2.8775510204081631</c:v>
                </c:pt>
                <c:pt idx="47">
                  <c:v>2.9183673469387754</c:v>
                </c:pt>
                <c:pt idx="48">
                  <c:v>2.9591836734693877</c:v>
                </c:pt>
                <c:pt idx="49">
                  <c:v>3</c:v>
                </c:pt>
                <c:pt idx="50">
                  <c:v>3.1166666666666667</c:v>
                </c:pt>
                <c:pt idx="51">
                  <c:v>3.2333333333333334</c:v>
                </c:pt>
                <c:pt idx="52">
                  <c:v>3.35</c:v>
                </c:pt>
                <c:pt idx="53">
                  <c:v>3.4666666666666668</c:v>
                </c:pt>
                <c:pt idx="54">
                  <c:v>3.5833333333333335</c:v>
                </c:pt>
                <c:pt idx="55">
                  <c:v>3.7</c:v>
                </c:pt>
                <c:pt idx="56">
                  <c:v>3.8166666666666664</c:v>
                </c:pt>
                <c:pt idx="57">
                  <c:v>3.9333333333333336</c:v>
                </c:pt>
                <c:pt idx="58">
                  <c:v>4.05</c:v>
                </c:pt>
                <c:pt idx="59">
                  <c:v>4.166666666666667</c:v>
                </c:pt>
                <c:pt idx="60">
                  <c:v>4.2833333333333332</c:v>
                </c:pt>
                <c:pt idx="61">
                  <c:v>4.4000000000000004</c:v>
                </c:pt>
                <c:pt idx="62">
                  <c:v>4.5166666666666666</c:v>
                </c:pt>
                <c:pt idx="63">
                  <c:v>4.6333333333333329</c:v>
                </c:pt>
                <c:pt idx="64">
                  <c:v>4.75</c:v>
                </c:pt>
                <c:pt idx="65">
                  <c:v>4.8666666666666671</c:v>
                </c:pt>
                <c:pt idx="66">
                  <c:v>4.9833333333333334</c:v>
                </c:pt>
                <c:pt idx="67">
                  <c:v>5.0999999999999996</c:v>
                </c:pt>
                <c:pt idx="68">
                  <c:v>5.2166666666666668</c:v>
                </c:pt>
                <c:pt idx="69">
                  <c:v>5.3333333333333339</c:v>
                </c:pt>
                <c:pt idx="70">
                  <c:v>5.45</c:v>
                </c:pt>
                <c:pt idx="71">
                  <c:v>5.5666666666666664</c:v>
                </c:pt>
                <c:pt idx="72">
                  <c:v>5.6833333333333336</c:v>
                </c:pt>
                <c:pt idx="73">
                  <c:v>5.8</c:v>
                </c:pt>
                <c:pt idx="74">
                  <c:v>5.9166666666666661</c:v>
                </c:pt>
                <c:pt idx="75">
                  <c:v>6.0333333333333332</c:v>
                </c:pt>
                <c:pt idx="76">
                  <c:v>6.15</c:v>
                </c:pt>
                <c:pt idx="77">
                  <c:v>6.2666666666666666</c:v>
                </c:pt>
                <c:pt idx="78">
                  <c:v>6.3833333333333329</c:v>
                </c:pt>
                <c:pt idx="79">
                  <c:v>6.5</c:v>
                </c:pt>
                <c:pt idx="80">
                  <c:v>6.6166666666666671</c:v>
                </c:pt>
                <c:pt idx="81">
                  <c:v>6.7333333333333334</c:v>
                </c:pt>
                <c:pt idx="82">
                  <c:v>6.85</c:v>
                </c:pt>
                <c:pt idx="83">
                  <c:v>6.9666666666666668</c:v>
                </c:pt>
                <c:pt idx="84">
                  <c:v>7.083333333333333</c:v>
                </c:pt>
                <c:pt idx="85">
                  <c:v>7.2</c:v>
                </c:pt>
                <c:pt idx="86">
                  <c:v>7.3166666666666664</c:v>
                </c:pt>
                <c:pt idx="87">
                  <c:v>7.4333333333333336</c:v>
                </c:pt>
                <c:pt idx="88">
                  <c:v>7.55</c:v>
                </c:pt>
                <c:pt idx="89">
                  <c:v>7.666666666666667</c:v>
                </c:pt>
                <c:pt idx="90">
                  <c:v>7.7833333333333332</c:v>
                </c:pt>
                <c:pt idx="91">
                  <c:v>7.9</c:v>
                </c:pt>
                <c:pt idx="92">
                  <c:v>8.0166666666666657</c:v>
                </c:pt>
                <c:pt idx="93">
                  <c:v>8.1333333333333329</c:v>
                </c:pt>
                <c:pt idx="94">
                  <c:v>8.25</c:v>
                </c:pt>
                <c:pt idx="95">
                  <c:v>8.3666666666666671</c:v>
                </c:pt>
                <c:pt idx="96">
                  <c:v>8.4833333333333343</c:v>
                </c:pt>
                <c:pt idx="97">
                  <c:v>8.6</c:v>
                </c:pt>
                <c:pt idx="98">
                  <c:v>8.7166666666666668</c:v>
                </c:pt>
                <c:pt idx="99">
                  <c:v>8.8333333333333321</c:v>
                </c:pt>
                <c:pt idx="100">
                  <c:v>8.9499999999999993</c:v>
                </c:pt>
                <c:pt idx="101">
                  <c:v>9.0666666666666664</c:v>
                </c:pt>
                <c:pt idx="102">
                  <c:v>9.1833333333333336</c:v>
                </c:pt>
                <c:pt idx="103">
                  <c:v>9.3000000000000007</c:v>
                </c:pt>
                <c:pt idx="104">
                  <c:v>9.4166666666666679</c:v>
                </c:pt>
                <c:pt idx="105">
                  <c:v>9.5333333333333332</c:v>
                </c:pt>
                <c:pt idx="106">
                  <c:v>9.65</c:v>
                </c:pt>
                <c:pt idx="107">
                  <c:v>9.7666666666666657</c:v>
                </c:pt>
                <c:pt idx="108">
                  <c:v>9.8833333333333329</c:v>
                </c:pt>
                <c:pt idx="109">
                  <c:v>10</c:v>
                </c:pt>
              </c:numCache>
            </c:numRef>
          </c:xVal>
          <c:yVal>
            <c:numRef>
              <c:f>Sheet2!$O$7:$O$116</c:f>
              <c:numCache>
                <c:formatCode>0.00</c:formatCode>
                <c:ptCount val="110"/>
                <c:pt idx="0">
                  <c:v>1645795592494.8083</c:v>
                </c:pt>
                <c:pt idx="1">
                  <c:v>822897796247.40417</c:v>
                </c:pt>
                <c:pt idx="2">
                  <c:v>411448898123.70209</c:v>
                </c:pt>
                <c:pt idx="3">
                  <c:v>205724449061.85104</c:v>
                </c:pt>
                <c:pt idx="4">
                  <c:v>102862224530.92552</c:v>
                </c:pt>
                <c:pt idx="5">
                  <c:v>51431112265.462761</c:v>
                </c:pt>
                <c:pt idx="6">
                  <c:v>25715556132.73138</c:v>
                </c:pt>
                <c:pt idx="7">
                  <c:v>12857778066.36569</c:v>
                </c:pt>
                <c:pt idx="8">
                  <c:v>6428889033.1828451</c:v>
                </c:pt>
                <c:pt idx="9">
                  <c:v>3214444516.5914226</c:v>
                </c:pt>
                <c:pt idx="10">
                  <c:v>1607222258.2957113</c:v>
                </c:pt>
                <c:pt idx="11">
                  <c:v>803611129.14785564</c:v>
                </c:pt>
                <c:pt idx="12">
                  <c:v>401805564.57392782</c:v>
                </c:pt>
                <c:pt idx="13">
                  <c:v>200902782.28696391</c:v>
                </c:pt>
                <c:pt idx="14">
                  <c:v>100451391.14348195</c:v>
                </c:pt>
                <c:pt idx="15">
                  <c:v>50225695.571740977</c:v>
                </c:pt>
                <c:pt idx="16">
                  <c:v>25112847.785870489</c:v>
                </c:pt>
                <c:pt idx="17">
                  <c:v>12556423.892935244</c:v>
                </c:pt>
                <c:pt idx="18">
                  <c:v>6278211.9464676222</c:v>
                </c:pt>
                <c:pt idx="19">
                  <c:v>3139105.9732338111</c:v>
                </c:pt>
                <c:pt idx="20">
                  <c:v>1569552.9866169055</c:v>
                </c:pt>
                <c:pt idx="21">
                  <c:v>784776.49330845277</c:v>
                </c:pt>
                <c:pt idx="22">
                  <c:v>392388.24665422639</c:v>
                </c:pt>
                <c:pt idx="23">
                  <c:v>196194.12332711319</c:v>
                </c:pt>
                <c:pt idx="24">
                  <c:v>98097.061663556597</c:v>
                </c:pt>
                <c:pt idx="25">
                  <c:v>49048.530831778298</c:v>
                </c:pt>
                <c:pt idx="26">
                  <c:v>24524.265415889149</c:v>
                </c:pt>
                <c:pt idx="27">
                  <c:v>12262.132707944575</c:v>
                </c:pt>
                <c:pt idx="28">
                  <c:v>6131.0663539722873</c:v>
                </c:pt>
                <c:pt idx="29">
                  <c:v>3065.5331769861436</c:v>
                </c:pt>
                <c:pt idx="30">
                  <c:v>1532.7665884930718</c:v>
                </c:pt>
                <c:pt idx="31">
                  <c:v>766.38329424653591</c:v>
                </c:pt>
                <c:pt idx="32">
                  <c:v>383.19164712326796</c:v>
                </c:pt>
                <c:pt idx="33">
                  <c:v>191.59582356163398</c:v>
                </c:pt>
                <c:pt idx="34">
                  <c:v>95.797911780816989</c:v>
                </c:pt>
                <c:pt idx="35">
                  <c:v>42.291094774942536</c:v>
                </c:pt>
                <c:pt idx="36">
                  <c:v>27.957303052620908</c:v>
                </c:pt>
                <c:pt idx="37">
                  <c:v>21.320984267425086</c:v>
                </c:pt>
                <c:pt idx="38">
                  <c:v>17.503839288892941</c:v>
                </c:pt>
                <c:pt idx="39">
                  <c:v>15.030841625566438</c:v>
                </c:pt>
                <c:pt idx="40">
                  <c:v>13.303175268858459</c:v>
                </c:pt>
                <c:pt idx="41">
                  <c:v>12.03174284358391</c:v>
                </c:pt>
                <c:pt idx="42">
                  <c:v>11.059852328827642</c:v>
                </c:pt>
                <c:pt idx="43">
                  <c:v>10.29520287980209</c:v>
                </c:pt>
                <c:pt idx="44">
                  <c:v>9.6798898597077638</c:v>
                </c:pt>
                <c:pt idx="45">
                  <c:v>9.1757477869887101</c:v>
                </c:pt>
                <c:pt idx="46">
                  <c:v>8.7565995722433883</c:v>
                </c:pt>
                <c:pt idx="47">
                  <c:v>8.403891930915492</c:v>
                </c:pt>
                <c:pt idx="48">
                  <c:v>8.1041081903020391</c:v>
                </c:pt>
                <c:pt idx="49">
                  <c:v>7.8471677172002821</c:v>
                </c:pt>
                <c:pt idx="50">
                  <c:v>7.2873347604134118</c:v>
                </c:pt>
                <c:pt idx="51">
                  <c:v>6.9053087324573825</c:v>
                </c:pt>
                <c:pt idx="52">
                  <c:v>6.6385018146040737</c:v>
                </c:pt>
                <c:pt idx="53">
                  <c:v>6.4506568768841328</c:v>
                </c:pt>
                <c:pt idx="54">
                  <c:v>6.3193152652590339</c:v>
                </c:pt>
                <c:pt idx="55">
                  <c:v>6.2298204949558125</c:v>
                </c:pt>
                <c:pt idx="56">
                  <c:v>6.1721990664188944</c:v>
                </c:pt>
                <c:pt idx="57">
                  <c:v>6.1394270667019839</c:v>
                </c:pt>
                <c:pt idx="58">
                  <c:v>6.1264137702154811</c:v>
                </c:pt>
                <c:pt idx="59">
                  <c:v>6.1293785318757248</c:v>
                </c:pt>
                <c:pt idx="60">
                  <c:v>6.1454541711439754</c:v>
                </c:pt>
                <c:pt idx="61">
                  <c:v>6.1724262774422609</c:v>
                </c:pt>
                <c:pt idx="62">
                  <c:v>6.2085570226684013</c:v>
                </c:pt>
                <c:pt idx="63">
                  <c:v>6.2524631543430838</c:v>
                </c:pt>
                <c:pt idx="64">
                  <c:v>6.3030296747472612</c:v>
                </c:pt>
                <c:pt idx="65">
                  <c:v>6.3593475914517628</c:v>
                </c:pt>
                <c:pt idx="66">
                  <c:v>6.4206682532494783</c:v>
                </c:pt>
                <c:pt idx="67">
                  <c:v>6.4863693332690247</c:v>
                </c:pt>
                <c:pt idx="68">
                  <c:v>6.5559291330958249</c:v>
                </c:pt>
                <c:pt idx="69">
                  <c:v>6.62890692493401</c:v>
                </c:pt>
                <c:pt idx="70">
                  <c:v>6.704927737827922</c:v>
                </c:pt>
                <c:pt idx="71">
                  <c:v>6.7836704575102162</c:v>
                </c:pt>
                <c:pt idx="72">
                  <c:v>6.8648584266412067</c:v>
                </c:pt>
                <c:pt idx="73">
                  <c:v>6.9482519526526323</c:v>
                </c:pt>
                <c:pt idx="74">
                  <c:v>7.0336422858236611</c:v>
                </c:pt>
                <c:pt idx="75">
                  <c:v>7.1208467412394221</c:v>
                </c:pt>
                <c:pt idx="76">
                  <c:v>7.2097047185693253</c:v>
                </c:pt>
                <c:pt idx="77">
                  <c:v>7.30007443232659</c:v>
                </c:pt>
                <c:pt idx="78">
                  <c:v>7.3918302086806689</c:v>
                </c:pt>
                <c:pt idx="79">
                  <c:v>7.4848602373033524</c:v>
                </c:pt>
                <c:pt idx="80">
                  <c:v>7.5790646911505615</c:v>
                </c:pt>
                <c:pt idx="81">
                  <c:v>7.6743541456447133</c:v>
                </c:pt>
                <c:pt idx="82">
                  <c:v>7.7706482429483685</c:v>
                </c:pt>
                <c:pt idx="83">
                  <c:v>7.8678745580061138</c:v>
                </c:pt>
                <c:pt idx="84">
                  <c:v>7.9659676315781693</c:v>
                </c:pt>
                <c:pt idx="85">
                  <c:v>8.0648681421834851</c:v>
                </c:pt>
                <c:pt idx="86">
                  <c:v>8.1645221941478994</c:v>
                </c:pt>
                <c:pt idx="87">
                  <c:v>8.2648807031396405</c:v>
                </c:pt>
                <c:pt idx="88">
                  <c:v>8.3658988639152732</c:v>
                </c:pt>
                <c:pt idx="89">
                  <c:v>8.4675356876797903</c:v>
                </c:pt>
                <c:pt idx="90">
                  <c:v>8.5697535986269386</c:v>
                </c:pt>
                <c:pt idx="91">
                  <c:v>8.6725180809790245</c:v>
                </c:pt>
                <c:pt idx="92">
                  <c:v>8.7757973692736364</c:v>
                </c:pt>
                <c:pt idx="93">
                  <c:v>8.879562175813783</c:v>
                </c:pt>
                <c:pt idx="94">
                  <c:v>8.9837854501586705</c:v>
                </c:pt>
                <c:pt idx="95">
                  <c:v>9.0884421663258586</c:v>
                </c:pt>
                <c:pt idx="96">
                  <c:v>9.1935091340328423</c:v>
                </c:pt>
                <c:pt idx="97">
                  <c:v>9.2989648308533628</c:v>
                </c:pt>
                <c:pt idx="98">
                  <c:v>9.404789252620656</c:v>
                </c:pt>
                <c:pt idx="99">
                  <c:v>9.5109637797928723</c:v>
                </c:pt>
                <c:pt idx="100">
                  <c:v>9.6174710578180438</c:v>
                </c:pt>
                <c:pt idx="101">
                  <c:v>9.7242948898078456</c:v>
                </c:pt>
                <c:pt idx="102">
                  <c:v>9.8314201400594783</c:v>
                </c:pt>
                <c:pt idx="103">
                  <c:v>9.9388326471604955</c:v>
                </c:pt>
                <c:pt idx="104">
                  <c:v>10.046519145577765</c:v>
                </c:pt>
                <c:pt idx="105">
                  <c:v>10.154467194773963</c:v>
                </c:pt>
                <c:pt idx="106">
                  <c:v>10.262665115016715</c:v>
                </c:pt>
                <c:pt idx="107">
                  <c:v>10.371101929150047</c:v>
                </c:pt>
                <c:pt idx="108">
                  <c:v>10.479767309687926</c:v>
                </c:pt>
                <c:pt idx="109">
                  <c:v>10.588651530667176</c:v>
                </c:pt>
              </c:numCache>
            </c:numRef>
          </c:yVal>
          <c:smooth val="1"/>
        </c:ser>
        <c:ser>
          <c:idx val="5"/>
          <c:order val="2"/>
          <c:tx>
            <c:strRef>
              <c:f>Sheet2!$Q$2</c:f>
              <c:strCache>
                <c:ptCount val="1"/>
                <c:pt idx="0">
                  <c:v>Eq. (2.06)</c:v>
                </c:pt>
              </c:strCache>
            </c:strRef>
          </c:tx>
          <c:marker>
            <c:symbol val="none"/>
          </c:marker>
          <c:xVal>
            <c:numRef>
              <c:f>Sheet2!$H$7:$H$116</c:f>
              <c:numCache>
                <c:formatCode>0.00</c:formatCode>
                <c:ptCount val="110"/>
                <c:pt idx="0">
                  <c:v>1</c:v>
                </c:pt>
                <c:pt idx="1">
                  <c:v>1.0408163265306123</c:v>
                </c:pt>
                <c:pt idx="2">
                  <c:v>1.0816326530612246</c:v>
                </c:pt>
                <c:pt idx="3">
                  <c:v>1.1224489795918366</c:v>
                </c:pt>
                <c:pt idx="4">
                  <c:v>1.1632653061224489</c:v>
                </c:pt>
                <c:pt idx="5">
                  <c:v>1.2040816326530612</c:v>
                </c:pt>
                <c:pt idx="6">
                  <c:v>1.2448979591836735</c:v>
                </c:pt>
                <c:pt idx="7">
                  <c:v>1.2857142857142856</c:v>
                </c:pt>
                <c:pt idx="8">
                  <c:v>1.3265306122448979</c:v>
                </c:pt>
                <c:pt idx="9">
                  <c:v>1.3673469387755102</c:v>
                </c:pt>
                <c:pt idx="10">
                  <c:v>1.4081632653061225</c:v>
                </c:pt>
                <c:pt idx="11">
                  <c:v>1.4489795918367347</c:v>
                </c:pt>
                <c:pt idx="12">
                  <c:v>1.489795918367347</c:v>
                </c:pt>
                <c:pt idx="13">
                  <c:v>1.5306122448979591</c:v>
                </c:pt>
                <c:pt idx="14">
                  <c:v>1.5714285714285714</c:v>
                </c:pt>
                <c:pt idx="15">
                  <c:v>1.6122448979591835</c:v>
                </c:pt>
                <c:pt idx="16">
                  <c:v>1.6530612244897958</c:v>
                </c:pt>
                <c:pt idx="17">
                  <c:v>1.693877551020408</c:v>
                </c:pt>
                <c:pt idx="18">
                  <c:v>1.7346938775510203</c:v>
                </c:pt>
                <c:pt idx="19">
                  <c:v>1.7755102040816326</c:v>
                </c:pt>
                <c:pt idx="20">
                  <c:v>1.8163265306122449</c:v>
                </c:pt>
                <c:pt idx="21">
                  <c:v>1.8571428571428572</c:v>
                </c:pt>
                <c:pt idx="22">
                  <c:v>1.8979591836734693</c:v>
                </c:pt>
                <c:pt idx="23">
                  <c:v>1.9387755102040816</c:v>
                </c:pt>
                <c:pt idx="24">
                  <c:v>1.9795918367346939</c:v>
                </c:pt>
                <c:pt idx="25">
                  <c:v>2.0204081632653059</c:v>
                </c:pt>
                <c:pt idx="26">
                  <c:v>2.0612244897959182</c:v>
                </c:pt>
                <c:pt idx="27">
                  <c:v>2.1020408163265305</c:v>
                </c:pt>
                <c:pt idx="28">
                  <c:v>2.1428571428571428</c:v>
                </c:pt>
                <c:pt idx="29">
                  <c:v>2.1836734693877551</c:v>
                </c:pt>
                <c:pt idx="30">
                  <c:v>2.2244897959183669</c:v>
                </c:pt>
                <c:pt idx="31">
                  <c:v>2.2653061224489797</c:v>
                </c:pt>
                <c:pt idx="32">
                  <c:v>2.3061224489795915</c:v>
                </c:pt>
                <c:pt idx="33">
                  <c:v>2.3469387755102042</c:v>
                </c:pt>
                <c:pt idx="34">
                  <c:v>2.3877551020408161</c:v>
                </c:pt>
                <c:pt idx="35">
                  <c:v>2.4285714285714284</c:v>
                </c:pt>
                <c:pt idx="36">
                  <c:v>2.4693877551020407</c:v>
                </c:pt>
                <c:pt idx="37">
                  <c:v>2.510204081632653</c:v>
                </c:pt>
                <c:pt idx="38">
                  <c:v>2.5510204081632653</c:v>
                </c:pt>
                <c:pt idx="39">
                  <c:v>2.5918367346938771</c:v>
                </c:pt>
                <c:pt idx="40">
                  <c:v>2.6326530612244898</c:v>
                </c:pt>
                <c:pt idx="41">
                  <c:v>2.6734693877551017</c:v>
                </c:pt>
                <c:pt idx="42">
                  <c:v>2.7142857142857144</c:v>
                </c:pt>
                <c:pt idx="43">
                  <c:v>2.7551020408163263</c:v>
                </c:pt>
                <c:pt idx="44">
                  <c:v>2.7959183673469385</c:v>
                </c:pt>
                <c:pt idx="45">
                  <c:v>2.8367346938775508</c:v>
                </c:pt>
                <c:pt idx="46">
                  <c:v>2.8775510204081631</c:v>
                </c:pt>
                <c:pt idx="47">
                  <c:v>2.9183673469387754</c:v>
                </c:pt>
                <c:pt idx="48">
                  <c:v>2.9591836734693877</c:v>
                </c:pt>
                <c:pt idx="49">
                  <c:v>3</c:v>
                </c:pt>
                <c:pt idx="50">
                  <c:v>3.1166666666666667</c:v>
                </c:pt>
                <c:pt idx="51">
                  <c:v>3.2333333333333334</c:v>
                </c:pt>
                <c:pt idx="52">
                  <c:v>3.35</c:v>
                </c:pt>
                <c:pt idx="53">
                  <c:v>3.4666666666666668</c:v>
                </c:pt>
                <c:pt idx="54">
                  <c:v>3.5833333333333335</c:v>
                </c:pt>
                <c:pt idx="55">
                  <c:v>3.7</c:v>
                </c:pt>
                <c:pt idx="56">
                  <c:v>3.8166666666666664</c:v>
                </c:pt>
                <c:pt idx="57">
                  <c:v>3.9333333333333336</c:v>
                </c:pt>
                <c:pt idx="58">
                  <c:v>4.05</c:v>
                </c:pt>
                <c:pt idx="59">
                  <c:v>4.166666666666667</c:v>
                </c:pt>
                <c:pt idx="60">
                  <c:v>4.2833333333333332</c:v>
                </c:pt>
                <c:pt idx="61">
                  <c:v>4.4000000000000004</c:v>
                </c:pt>
                <c:pt idx="62">
                  <c:v>4.5166666666666666</c:v>
                </c:pt>
                <c:pt idx="63">
                  <c:v>4.6333333333333329</c:v>
                </c:pt>
                <c:pt idx="64">
                  <c:v>4.75</c:v>
                </c:pt>
                <c:pt idx="65">
                  <c:v>4.8666666666666671</c:v>
                </c:pt>
                <c:pt idx="66">
                  <c:v>4.9833333333333334</c:v>
                </c:pt>
                <c:pt idx="67">
                  <c:v>5.0999999999999996</c:v>
                </c:pt>
                <c:pt idx="68">
                  <c:v>5.2166666666666668</c:v>
                </c:pt>
                <c:pt idx="69">
                  <c:v>5.3333333333333339</c:v>
                </c:pt>
                <c:pt idx="70">
                  <c:v>5.45</c:v>
                </c:pt>
                <c:pt idx="71">
                  <c:v>5.5666666666666664</c:v>
                </c:pt>
                <c:pt idx="72">
                  <c:v>5.6833333333333336</c:v>
                </c:pt>
                <c:pt idx="73">
                  <c:v>5.8</c:v>
                </c:pt>
                <c:pt idx="74">
                  <c:v>5.9166666666666661</c:v>
                </c:pt>
                <c:pt idx="75">
                  <c:v>6.0333333333333332</c:v>
                </c:pt>
                <c:pt idx="76">
                  <c:v>6.15</c:v>
                </c:pt>
                <c:pt idx="77">
                  <c:v>6.2666666666666666</c:v>
                </c:pt>
                <c:pt idx="78">
                  <c:v>6.3833333333333329</c:v>
                </c:pt>
                <c:pt idx="79">
                  <c:v>6.5</c:v>
                </c:pt>
                <c:pt idx="80">
                  <c:v>6.6166666666666671</c:v>
                </c:pt>
                <c:pt idx="81">
                  <c:v>6.7333333333333334</c:v>
                </c:pt>
                <c:pt idx="82">
                  <c:v>6.85</c:v>
                </c:pt>
                <c:pt idx="83">
                  <c:v>6.9666666666666668</c:v>
                </c:pt>
                <c:pt idx="84">
                  <c:v>7.083333333333333</c:v>
                </c:pt>
                <c:pt idx="85">
                  <c:v>7.2</c:v>
                </c:pt>
                <c:pt idx="86">
                  <c:v>7.3166666666666664</c:v>
                </c:pt>
                <c:pt idx="87">
                  <c:v>7.4333333333333336</c:v>
                </c:pt>
                <c:pt idx="88">
                  <c:v>7.55</c:v>
                </c:pt>
                <c:pt idx="89">
                  <c:v>7.666666666666667</c:v>
                </c:pt>
                <c:pt idx="90">
                  <c:v>7.7833333333333332</c:v>
                </c:pt>
                <c:pt idx="91">
                  <c:v>7.9</c:v>
                </c:pt>
                <c:pt idx="92">
                  <c:v>8.0166666666666657</c:v>
                </c:pt>
                <c:pt idx="93">
                  <c:v>8.1333333333333329</c:v>
                </c:pt>
                <c:pt idx="94">
                  <c:v>8.25</c:v>
                </c:pt>
                <c:pt idx="95">
                  <c:v>8.3666666666666671</c:v>
                </c:pt>
                <c:pt idx="96">
                  <c:v>8.4833333333333343</c:v>
                </c:pt>
                <c:pt idx="97">
                  <c:v>8.6</c:v>
                </c:pt>
                <c:pt idx="98">
                  <c:v>8.7166666666666668</c:v>
                </c:pt>
                <c:pt idx="99">
                  <c:v>8.8333333333333321</c:v>
                </c:pt>
                <c:pt idx="100">
                  <c:v>8.9499999999999993</c:v>
                </c:pt>
                <c:pt idx="101">
                  <c:v>9.0666666666666664</c:v>
                </c:pt>
                <c:pt idx="102">
                  <c:v>9.1833333333333336</c:v>
                </c:pt>
                <c:pt idx="103">
                  <c:v>9.3000000000000007</c:v>
                </c:pt>
                <c:pt idx="104">
                  <c:v>9.4166666666666679</c:v>
                </c:pt>
                <c:pt idx="105">
                  <c:v>9.5333333333333332</c:v>
                </c:pt>
                <c:pt idx="106">
                  <c:v>9.65</c:v>
                </c:pt>
                <c:pt idx="107">
                  <c:v>9.7666666666666657</c:v>
                </c:pt>
                <c:pt idx="108">
                  <c:v>9.8833333333333329</c:v>
                </c:pt>
                <c:pt idx="109">
                  <c:v>10</c:v>
                </c:pt>
              </c:numCache>
            </c:numRef>
          </c:xVal>
          <c:yVal>
            <c:numRef>
              <c:f>Sheet2!$W$7:$W$116</c:f>
              <c:numCache>
                <c:formatCode>0.00</c:formatCode>
                <c:ptCount val="110"/>
                <c:pt idx="0">
                  <c:v>195.33744942325146</c:v>
                </c:pt>
                <c:pt idx="1">
                  <c:v>188.13858704088867</c:v>
                </c:pt>
                <c:pt idx="2">
                  <c:v>181.49224208287407</c:v>
                </c:pt>
                <c:pt idx="3">
                  <c:v>175.33839293984431</c:v>
                </c:pt>
                <c:pt idx="4">
                  <c:v>169.6254411023356</c:v>
                </c:pt>
                <c:pt idx="5">
                  <c:v>164.30878326637352</c:v>
                </c:pt>
                <c:pt idx="6">
                  <c:v>159.34966429700569</c:v>
                </c:pt>
                <c:pt idx="7">
                  <c:v>154.71424863714975</c:v>
                </c:pt>
                <c:pt idx="8">
                  <c:v>150.37286311252828</c:v>
                </c:pt>
                <c:pt idx="9">
                  <c:v>146.29937531932558</c:v>
                </c:pt>
                <c:pt idx="10">
                  <c:v>142.47068008604688</c:v>
                </c:pt>
                <c:pt idx="11">
                  <c:v>138.86627270053796</c:v>
                </c:pt>
                <c:pt idx="12">
                  <c:v>135.46789226388304</c:v>
                </c:pt>
                <c:pt idx="13">
                  <c:v>132.25922208281716</c:v>
                </c:pt>
                <c:pt idx="14">
                  <c:v>129.22563673229769</c:v>
                </c:pt>
                <c:pt idx="15">
                  <c:v>126.35398752017372</c:v>
                </c:pt>
                <c:pt idx="16">
                  <c:v>123.63241971950127</c:v>
                </c:pt>
                <c:pt idx="17">
                  <c:v>121.05021621330496</c:v>
                </c:pt>
                <c:pt idx="18">
                  <c:v>118.59766320500306</c:v>
                </c:pt>
                <c:pt idx="19">
                  <c:v>116.26593444743371</c:v>
                </c:pt>
                <c:pt idx="20">
                  <c:v>114.04699108137163</c:v>
                </c:pt>
                <c:pt idx="21">
                  <c:v>111.93349468617184</c:v>
                </c:pt>
                <c:pt idx="22">
                  <c:v>109.91873155781724</c:v>
                </c:pt>
                <c:pt idx="23">
                  <c:v>107.9965465640457</c:v>
                </c:pt>
                <c:pt idx="24">
                  <c:v>106.16128519853552</c:v>
                </c:pt>
                <c:pt idx="25">
                  <c:v>104.40774267884319</c:v>
                </c:pt>
                <c:pt idx="26">
                  <c:v>102.73111911574965</c:v>
                </c:pt>
                <c:pt idx="27">
                  <c:v>101.12697993258159</c:v>
                </c:pt>
                <c:pt idx="28">
                  <c:v>99.591220838056572</c:v>
                </c:pt>
                <c:pt idx="29">
                  <c:v>98.120036760074399</c:v>
                </c:pt>
                <c:pt idx="30">
                  <c:v>96.709894234543171</c:v>
                </c:pt>
                <c:pt idx="31">
                  <c:v>95.357506815873393</c:v>
                </c:pt>
                <c:pt idx="32">
                  <c:v>94.05981313671424</c:v>
                </c:pt>
                <c:pt idx="33">
                  <c:v>92.813957295862906</c:v>
                </c:pt>
                <c:pt idx="34">
                  <c:v>91.617271296702882</c:v>
                </c:pt>
                <c:pt idx="35">
                  <c:v>90.467259295351894</c:v>
                </c:pt>
                <c:pt idx="36">
                  <c:v>89.361583449048865</c:v>
                </c:pt>
                <c:pt idx="37">
                  <c:v>88.298051182061585</c:v>
                </c:pt>
                <c:pt idx="38">
                  <c:v>87.274603709306859</c:v>
                </c:pt>
                <c:pt idx="39">
                  <c:v>86.289305677568464</c:v>
                </c:pt>
                <c:pt idx="40">
                  <c:v>85.34033580116558</c:v>
                </c:pt>
                <c:pt idx="41">
                  <c:v>84.42597838360841</c:v>
                </c:pt>
                <c:pt idx="42">
                  <c:v>83.544615629511668</c:v>
                </c:pt>
                <c:pt idx="43">
                  <c:v>82.694720662131488</c:v>
                </c:pt>
                <c:pt idx="44">
                  <c:v>81.874851171578214</c:v>
                </c:pt>
                <c:pt idx="45">
                  <c:v>81.083643627246161</c:v>
                </c:pt>
                <c:pt idx="46">
                  <c:v>80.319807995461261</c:v>
                </c:pt>
                <c:pt idx="47">
                  <c:v>79.582122909921992</c:v>
                </c:pt>
                <c:pt idx="48">
                  <c:v>78.869431248318762</c:v>
                </c:pt>
                <c:pt idx="49">
                  <c:v>78.180636073656046</c:v>
                </c:pt>
                <c:pt idx="50">
                  <c:v>76.334526153685687</c:v>
                </c:pt>
                <c:pt idx="51">
                  <c:v>74.653372475544202</c:v>
                </c:pt>
                <c:pt idx="52">
                  <c:v>73.118128479480774</c:v>
                </c:pt>
                <c:pt idx="53">
                  <c:v>71.712280571209433</c:v>
                </c:pt>
                <c:pt idx="54">
                  <c:v>70.421473434016249</c:v>
                </c:pt>
                <c:pt idx="55">
                  <c:v>69.23319971494</c:v>
                </c:pt>
                <c:pt idx="56">
                  <c:v>68.136540153053787</c:v>
                </c:pt>
                <c:pt idx="57">
                  <c:v>67.121944004217923</c:v>
                </c:pt>
                <c:pt idx="58">
                  <c:v>66.181042258930162</c:v>
                </c:pt>
                <c:pt idx="59">
                  <c:v>65.306487985546852</c:v>
                </c:pt>
                <c:pt idx="60">
                  <c:v>64.491819409434129</c:v>
                </c:pt>
                <c:pt idx="61">
                  <c:v>63.731342239034028</c:v>
                </c:pt>
                <c:pt idx="62">
                  <c:v>63.020028397924008</c:v>
                </c:pt>
                <c:pt idx="63">
                  <c:v>62.353428802807485</c:v>
                </c:pt>
                <c:pt idx="64">
                  <c:v>61.727598197043079</c:v>
                </c:pt>
                <c:pt idx="65">
                  <c:v>61.139030343767992</c:v>
                </c:pt>
                <c:pt idx="66">
                  <c:v>60.584602124523549</c:v>
                </c:pt>
                <c:pt idx="67">
                  <c:v>60.061525292657954</c:v>
                </c:pt>
                <c:pt idx="68">
                  <c:v>59.567304804494718</c:v>
                </c:pt>
                <c:pt idx="69">
                  <c:v>59.099702801005463</c:v>
                </c:pt>
                <c:pt idx="70">
                  <c:v>58.656707442371804</c:v>
                </c:pt>
                <c:pt idx="71">
                  <c:v>58.23650591017222</c:v>
                </c:pt>
                <c:pt idx="72">
                  <c:v>57.837460989199919</c:v>
                </c:pt>
                <c:pt idx="73">
                  <c:v>57.458090724958176</c:v>
                </c:pt>
                <c:pt idx="74">
                  <c:v>57.097050725313402</c:v>
                </c:pt>
                <c:pt idx="75">
                  <c:v>56.75311873705688</c:v>
                </c:pt>
                <c:pt idx="76">
                  <c:v>56.425181181536558</c:v>
                </c:pt>
                <c:pt idx="77">
                  <c:v>56.112221379237177</c:v>
                </c:pt>
                <c:pt idx="78">
                  <c:v>55.813309232254142</c:v>
                </c:pt>
                <c:pt idx="79">
                  <c:v>55.527592166946668</c:v>
                </c:pt>
                <c:pt idx="80">
                  <c:v>55.25428716748393</c:v>
                </c:pt>
                <c:pt idx="81">
                  <c:v>54.992673755222455</c:v>
                </c:pt>
                <c:pt idx="82">
                  <c:v>54.74208778949081</c:v>
                </c:pt>
                <c:pt idx="83">
                  <c:v>54.501915982940702</c:v>
                </c:pt>
                <c:pt idx="84">
                  <c:v>54.271591039607252</c:v>
                </c:pt>
                <c:pt idx="85">
                  <c:v>54.050587336597488</c:v>
                </c:pt>
                <c:pt idx="86">
                  <c:v>53.838417081227298</c:v>
                </c:pt>
                <c:pt idx="87">
                  <c:v>53.634626884736143</c:v>
                </c:pt>
                <c:pt idx="88">
                  <c:v>53.43879470166771</c:v>
                </c:pt>
                <c:pt idx="89">
                  <c:v>53.250527090814955</c:v>
                </c:pt>
                <c:pt idx="90">
                  <c:v>53.069456759465375</c:v>
                </c:pt>
                <c:pt idx="91">
                  <c:v>52.895240357689367</c:v>
                </c:pt>
                <c:pt idx="92">
                  <c:v>52.727556493718765</c:v>
                </c:pt>
                <c:pt idx="93">
                  <c:v>52.566103945164897</c:v>
                </c:pt>
                <c:pt idx="94">
                  <c:v>52.410600044017421</c:v>
                </c:pt>
                <c:pt idx="95">
                  <c:v>52.260779216119822</c:v>
                </c:pt>
                <c:pt idx="96">
                  <c:v>52.116391658199099</c:v>
                </c:pt>
                <c:pt idx="97">
                  <c:v>51.977202137589643</c:v>
                </c:pt>
                <c:pt idx="98">
                  <c:v>51.842988901579901</c:v>
                </c:pt>
                <c:pt idx="99">
                  <c:v>51.713542684864464</c:v>
                </c:pt>
                <c:pt idx="100">
                  <c:v>51.588665804936753</c:v>
                </c:pt>
                <c:pt idx="101">
                  <c:v>51.468171336435589</c:v>
                </c:pt>
                <c:pt idx="102">
                  <c:v>51.351882356488495</c:v>
                </c:pt>
                <c:pt idx="103">
                  <c:v>51.23963125399392</c:v>
                </c:pt>
                <c:pt idx="104">
                  <c:v>51.131259096572769</c:v>
                </c:pt>
                <c:pt idx="105">
                  <c:v>51.026615049611181</c:v>
                </c:pt>
                <c:pt idx="106">
                  <c:v>50.925555842423549</c:v>
                </c:pt>
                <c:pt idx="107">
                  <c:v>50.827945277099751</c:v>
                </c:pt>
                <c:pt idx="108">
                  <c:v>50.733653776071371</c:v>
                </c:pt>
                <c:pt idx="109">
                  <c:v>50.642557964847974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Sheet2!$Y$2</c:f>
              <c:strCache>
                <c:ptCount val="1"/>
                <c:pt idx="0">
                  <c:v>D_max</c:v>
                </c:pt>
              </c:strCache>
            </c:strRef>
          </c:tx>
          <c:marker>
            <c:symbol val="none"/>
          </c:marker>
          <c:xVal>
            <c:numRef>
              <c:f>Sheet2!$H$7:$H$116</c:f>
              <c:numCache>
                <c:formatCode>0.00</c:formatCode>
                <c:ptCount val="110"/>
                <c:pt idx="0">
                  <c:v>1</c:v>
                </c:pt>
                <c:pt idx="1">
                  <c:v>1.0408163265306123</c:v>
                </c:pt>
                <c:pt idx="2">
                  <c:v>1.0816326530612246</c:v>
                </c:pt>
                <c:pt idx="3">
                  <c:v>1.1224489795918366</c:v>
                </c:pt>
                <c:pt idx="4">
                  <c:v>1.1632653061224489</c:v>
                </c:pt>
                <c:pt idx="5">
                  <c:v>1.2040816326530612</c:v>
                </c:pt>
                <c:pt idx="6">
                  <c:v>1.2448979591836735</c:v>
                </c:pt>
                <c:pt idx="7">
                  <c:v>1.2857142857142856</c:v>
                </c:pt>
                <c:pt idx="8">
                  <c:v>1.3265306122448979</c:v>
                </c:pt>
                <c:pt idx="9">
                  <c:v>1.3673469387755102</c:v>
                </c:pt>
                <c:pt idx="10">
                  <c:v>1.4081632653061225</c:v>
                </c:pt>
                <c:pt idx="11">
                  <c:v>1.4489795918367347</c:v>
                </c:pt>
                <c:pt idx="12">
                  <c:v>1.489795918367347</c:v>
                </c:pt>
                <c:pt idx="13">
                  <c:v>1.5306122448979591</c:v>
                </c:pt>
                <c:pt idx="14">
                  <c:v>1.5714285714285714</c:v>
                </c:pt>
                <c:pt idx="15">
                  <c:v>1.6122448979591835</c:v>
                </c:pt>
                <c:pt idx="16">
                  <c:v>1.6530612244897958</c:v>
                </c:pt>
                <c:pt idx="17">
                  <c:v>1.693877551020408</c:v>
                </c:pt>
                <c:pt idx="18">
                  <c:v>1.7346938775510203</c:v>
                </c:pt>
                <c:pt idx="19">
                  <c:v>1.7755102040816326</c:v>
                </c:pt>
                <c:pt idx="20">
                  <c:v>1.8163265306122449</c:v>
                </c:pt>
                <c:pt idx="21">
                  <c:v>1.8571428571428572</c:v>
                </c:pt>
                <c:pt idx="22">
                  <c:v>1.8979591836734693</c:v>
                </c:pt>
                <c:pt idx="23">
                  <c:v>1.9387755102040816</c:v>
                </c:pt>
                <c:pt idx="24">
                  <c:v>1.9795918367346939</c:v>
                </c:pt>
                <c:pt idx="25">
                  <c:v>2.0204081632653059</c:v>
                </c:pt>
                <c:pt idx="26">
                  <c:v>2.0612244897959182</c:v>
                </c:pt>
                <c:pt idx="27">
                  <c:v>2.1020408163265305</c:v>
                </c:pt>
                <c:pt idx="28">
                  <c:v>2.1428571428571428</c:v>
                </c:pt>
                <c:pt idx="29">
                  <c:v>2.1836734693877551</c:v>
                </c:pt>
                <c:pt idx="30">
                  <c:v>2.2244897959183669</c:v>
                </c:pt>
                <c:pt idx="31">
                  <c:v>2.2653061224489797</c:v>
                </c:pt>
                <c:pt idx="32">
                  <c:v>2.3061224489795915</c:v>
                </c:pt>
                <c:pt idx="33">
                  <c:v>2.3469387755102042</c:v>
                </c:pt>
                <c:pt idx="34">
                  <c:v>2.3877551020408161</c:v>
                </c:pt>
                <c:pt idx="35">
                  <c:v>2.4285714285714284</c:v>
                </c:pt>
                <c:pt idx="36">
                  <c:v>2.4693877551020407</c:v>
                </c:pt>
                <c:pt idx="37">
                  <c:v>2.510204081632653</c:v>
                </c:pt>
                <c:pt idx="38">
                  <c:v>2.5510204081632653</c:v>
                </c:pt>
                <c:pt idx="39">
                  <c:v>2.5918367346938771</c:v>
                </c:pt>
                <c:pt idx="40">
                  <c:v>2.6326530612244898</c:v>
                </c:pt>
                <c:pt idx="41">
                  <c:v>2.6734693877551017</c:v>
                </c:pt>
                <c:pt idx="42">
                  <c:v>2.7142857142857144</c:v>
                </c:pt>
                <c:pt idx="43">
                  <c:v>2.7551020408163263</c:v>
                </c:pt>
                <c:pt idx="44">
                  <c:v>2.7959183673469385</c:v>
                </c:pt>
                <c:pt idx="45">
                  <c:v>2.8367346938775508</c:v>
                </c:pt>
                <c:pt idx="46">
                  <c:v>2.8775510204081631</c:v>
                </c:pt>
                <c:pt idx="47">
                  <c:v>2.9183673469387754</c:v>
                </c:pt>
                <c:pt idx="48">
                  <c:v>2.9591836734693877</c:v>
                </c:pt>
                <c:pt idx="49">
                  <c:v>3</c:v>
                </c:pt>
                <c:pt idx="50">
                  <c:v>3.1166666666666667</c:v>
                </c:pt>
                <c:pt idx="51">
                  <c:v>3.2333333333333334</c:v>
                </c:pt>
                <c:pt idx="52">
                  <c:v>3.35</c:v>
                </c:pt>
                <c:pt idx="53">
                  <c:v>3.4666666666666668</c:v>
                </c:pt>
                <c:pt idx="54">
                  <c:v>3.5833333333333335</c:v>
                </c:pt>
                <c:pt idx="55">
                  <c:v>3.7</c:v>
                </c:pt>
                <c:pt idx="56">
                  <c:v>3.8166666666666664</c:v>
                </c:pt>
                <c:pt idx="57">
                  <c:v>3.9333333333333336</c:v>
                </c:pt>
                <c:pt idx="58">
                  <c:v>4.05</c:v>
                </c:pt>
                <c:pt idx="59">
                  <c:v>4.166666666666667</c:v>
                </c:pt>
                <c:pt idx="60">
                  <c:v>4.2833333333333332</c:v>
                </c:pt>
                <c:pt idx="61">
                  <c:v>4.4000000000000004</c:v>
                </c:pt>
                <c:pt idx="62">
                  <c:v>4.5166666666666666</c:v>
                </c:pt>
                <c:pt idx="63">
                  <c:v>4.6333333333333329</c:v>
                </c:pt>
                <c:pt idx="64">
                  <c:v>4.75</c:v>
                </c:pt>
                <c:pt idx="65">
                  <c:v>4.8666666666666671</c:v>
                </c:pt>
                <c:pt idx="66">
                  <c:v>4.9833333333333334</c:v>
                </c:pt>
                <c:pt idx="67">
                  <c:v>5.0999999999999996</c:v>
                </c:pt>
                <c:pt idx="68">
                  <c:v>5.2166666666666668</c:v>
                </c:pt>
                <c:pt idx="69">
                  <c:v>5.3333333333333339</c:v>
                </c:pt>
                <c:pt idx="70">
                  <c:v>5.45</c:v>
                </c:pt>
                <c:pt idx="71">
                  <c:v>5.5666666666666664</c:v>
                </c:pt>
                <c:pt idx="72">
                  <c:v>5.6833333333333336</c:v>
                </c:pt>
                <c:pt idx="73">
                  <c:v>5.8</c:v>
                </c:pt>
                <c:pt idx="74">
                  <c:v>5.9166666666666661</c:v>
                </c:pt>
                <c:pt idx="75">
                  <c:v>6.0333333333333332</c:v>
                </c:pt>
                <c:pt idx="76">
                  <c:v>6.15</c:v>
                </c:pt>
                <c:pt idx="77">
                  <c:v>6.2666666666666666</c:v>
                </c:pt>
                <c:pt idx="78">
                  <c:v>6.3833333333333329</c:v>
                </c:pt>
                <c:pt idx="79">
                  <c:v>6.5</c:v>
                </c:pt>
                <c:pt idx="80">
                  <c:v>6.6166666666666671</c:v>
                </c:pt>
                <c:pt idx="81">
                  <c:v>6.7333333333333334</c:v>
                </c:pt>
                <c:pt idx="82">
                  <c:v>6.85</c:v>
                </c:pt>
                <c:pt idx="83">
                  <c:v>6.9666666666666668</c:v>
                </c:pt>
                <c:pt idx="84">
                  <c:v>7.083333333333333</c:v>
                </c:pt>
                <c:pt idx="85">
                  <c:v>7.2</c:v>
                </c:pt>
                <c:pt idx="86">
                  <c:v>7.3166666666666664</c:v>
                </c:pt>
                <c:pt idx="87">
                  <c:v>7.4333333333333336</c:v>
                </c:pt>
                <c:pt idx="88">
                  <c:v>7.55</c:v>
                </c:pt>
                <c:pt idx="89">
                  <c:v>7.666666666666667</c:v>
                </c:pt>
                <c:pt idx="90">
                  <c:v>7.7833333333333332</c:v>
                </c:pt>
                <c:pt idx="91">
                  <c:v>7.9</c:v>
                </c:pt>
                <c:pt idx="92">
                  <c:v>8.0166666666666657</c:v>
                </c:pt>
                <c:pt idx="93">
                  <c:v>8.1333333333333329</c:v>
                </c:pt>
                <c:pt idx="94">
                  <c:v>8.25</c:v>
                </c:pt>
                <c:pt idx="95">
                  <c:v>8.3666666666666671</c:v>
                </c:pt>
                <c:pt idx="96">
                  <c:v>8.4833333333333343</c:v>
                </c:pt>
                <c:pt idx="97">
                  <c:v>8.6</c:v>
                </c:pt>
                <c:pt idx="98">
                  <c:v>8.7166666666666668</c:v>
                </c:pt>
                <c:pt idx="99">
                  <c:v>8.8333333333333321</c:v>
                </c:pt>
                <c:pt idx="100">
                  <c:v>8.9499999999999993</c:v>
                </c:pt>
                <c:pt idx="101">
                  <c:v>9.0666666666666664</c:v>
                </c:pt>
                <c:pt idx="102">
                  <c:v>9.1833333333333336</c:v>
                </c:pt>
                <c:pt idx="103">
                  <c:v>9.3000000000000007</c:v>
                </c:pt>
                <c:pt idx="104">
                  <c:v>9.4166666666666679</c:v>
                </c:pt>
                <c:pt idx="105">
                  <c:v>9.5333333333333332</c:v>
                </c:pt>
                <c:pt idx="106">
                  <c:v>9.65</c:v>
                </c:pt>
                <c:pt idx="107">
                  <c:v>9.7666666666666657</c:v>
                </c:pt>
                <c:pt idx="108">
                  <c:v>9.8833333333333329</c:v>
                </c:pt>
                <c:pt idx="109">
                  <c:v>10</c:v>
                </c:pt>
              </c:numCache>
            </c:numRef>
          </c:xVal>
          <c:yVal>
            <c:numRef>
              <c:f>Sheet2!$Y$7:$Y$116</c:f>
              <c:numCache>
                <c:formatCode>0.00</c:formatCode>
                <c:ptCount val="1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</c:numCache>
            </c:numRef>
          </c:yVal>
          <c:smooth val="1"/>
        </c:ser>
        <c:ser>
          <c:idx val="3"/>
          <c:order val="4"/>
          <c:tx>
            <c:strRef>
              <c:f>Sheet2!$AA$2</c:f>
              <c:strCache>
                <c:ptCount val="1"/>
                <c:pt idx="0">
                  <c:v>D_min</c:v>
                </c:pt>
              </c:strCache>
            </c:strRef>
          </c:tx>
          <c:marker>
            <c:symbol val="none"/>
          </c:marker>
          <c:xVal>
            <c:numRef>
              <c:f>Sheet2!$H$7:$H$116</c:f>
              <c:numCache>
                <c:formatCode>0.00</c:formatCode>
                <c:ptCount val="110"/>
                <c:pt idx="0">
                  <c:v>1</c:v>
                </c:pt>
                <c:pt idx="1">
                  <c:v>1.0408163265306123</c:v>
                </c:pt>
                <c:pt idx="2">
                  <c:v>1.0816326530612246</c:v>
                </c:pt>
                <c:pt idx="3">
                  <c:v>1.1224489795918366</c:v>
                </c:pt>
                <c:pt idx="4">
                  <c:v>1.1632653061224489</c:v>
                </c:pt>
                <c:pt idx="5">
                  <c:v>1.2040816326530612</c:v>
                </c:pt>
                <c:pt idx="6">
                  <c:v>1.2448979591836735</c:v>
                </c:pt>
                <c:pt idx="7">
                  <c:v>1.2857142857142856</c:v>
                </c:pt>
                <c:pt idx="8">
                  <c:v>1.3265306122448979</c:v>
                </c:pt>
                <c:pt idx="9">
                  <c:v>1.3673469387755102</c:v>
                </c:pt>
                <c:pt idx="10">
                  <c:v>1.4081632653061225</c:v>
                </c:pt>
                <c:pt idx="11">
                  <c:v>1.4489795918367347</c:v>
                </c:pt>
                <c:pt idx="12">
                  <c:v>1.489795918367347</c:v>
                </c:pt>
                <c:pt idx="13">
                  <c:v>1.5306122448979591</c:v>
                </c:pt>
                <c:pt idx="14">
                  <c:v>1.5714285714285714</c:v>
                </c:pt>
                <c:pt idx="15">
                  <c:v>1.6122448979591835</c:v>
                </c:pt>
                <c:pt idx="16">
                  <c:v>1.6530612244897958</c:v>
                </c:pt>
                <c:pt idx="17">
                  <c:v>1.693877551020408</c:v>
                </c:pt>
                <c:pt idx="18">
                  <c:v>1.7346938775510203</c:v>
                </c:pt>
                <c:pt idx="19">
                  <c:v>1.7755102040816326</c:v>
                </c:pt>
                <c:pt idx="20">
                  <c:v>1.8163265306122449</c:v>
                </c:pt>
                <c:pt idx="21">
                  <c:v>1.8571428571428572</c:v>
                </c:pt>
                <c:pt idx="22">
                  <c:v>1.8979591836734693</c:v>
                </c:pt>
                <c:pt idx="23">
                  <c:v>1.9387755102040816</c:v>
                </c:pt>
                <c:pt idx="24">
                  <c:v>1.9795918367346939</c:v>
                </c:pt>
                <c:pt idx="25">
                  <c:v>2.0204081632653059</c:v>
                </c:pt>
                <c:pt idx="26">
                  <c:v>2.0612244897959182</c:v>
                </c:pt>
                <c:pt idx="27">
                  <c:v>2.1020408163265305</c:v>
                </c:pt>
                <c:pt idx="28">
                  <c:v>2.1428571428571428</c:v>
                </c:pt>
                <c:pt idx="29">
                  <c:v>2.1836734693877551</c:v>
                </c:pt>
                <c:pt idx="30">
                  <c:v>2.2244897959183669</c:v>
                </c:pt>
                <c:pt idx="31">
                  <c:v>2.2653061224489797</c:v>
                </c:pt>
                <c:pt idx="32">
                  <c:v>2.3061224489795915</c:v>
                </c:pt>
                <c:pt idx="33">
                  <c:v>2.3469387755102042</c:v>
                </c:pt>
                <c:pt idx="34">
                  <c:v>2.3877551020408161</c:v>
                </c:pt>
                <c:pt idx="35">
                  <c:v>2.4285714285714284</c:v>
                </c:pt>
                <c:pt idx="36">
                  <c:v>2.4693877551020407</c:v>
                </c:pt>
                <c:pt idx="37">
                  <c:v>2.510204081632653</c:v>
                </c:pt>
                <c:pt idx="38">
                  <c:v>2.5510204081632653</c:v>
                </c:pt>
                <c:pt idx="39">
                  <c:v>2.5918367346938771</c:v>
                </c:pt>
                <c:pt idx="40">
                  <c:v>2.6326530612244898</c:v>
                </c:pt>
                <c:pt idx="41">
                  <c:v>2.6734693877551017</c:v>
                </c:pt>
                <c:pt idx="42">
                  <c:v>2.7142857142857144</c:v>
                </c:pt>
                <c:pt idx="43">
                  <c:v>2.7551020408163263</c:v>
                </c:pt>
                <c:pt idx="44">
                  <c:v>2.7959183673469385</c:v>
                </c:pt>
                <c:pt idx="45">
                  <c:v>2.8367346938775508</c:v>
                </c:pt>
                <c:pt idx="46">
                  <c:v>2.8775510204081631</c:v>
                </c:pt>
                <c:pt idx="47">
                  <c:v>2.9183673469387754</c:v>
                </c:pt>
                <c:pt idx="48">
                  <c:v>2.9591836734693877</c:v>
                </c:pt>
                <c:pt idx="49">
                  <c:v>3</c:v>
                </c:pt>
                <c:pt idx="50">
                  <c:v>3.1166666666666667</c:v>
                </c:pt>
                <c:pt idx="51">
                  <c:v>3.2333333333333334</c:v>
                </c:pt>
                <c:pt idx="52">
                  <c:v>3.35</c:v>
                </c:pt>
                <c:pt idx="53">
                  <c:v>3.4666666666666668</c:v>
                </c:pt>
                <c:pt idx="54">
                  <c:v>3.5833333333333335</c:v>
                </c:pt>
                <c:pt idx="55">
                  <c:v>3.7</c:v>
                </c:pt>
                <c:pt idx="56">
                  <c:v>3.8166666666666664</c:v>
                </c:pt>
                <c:pt idx="57">
                  <c:v>3.9333333333333336</c:v>
                </c:pt>
                <c:pt idx="58">
                  <c:v>4.05</c:v>
                </c:pt>
                <c:pt idx="59">
                  <c:v>4.166666666666667</c:v>
                </c:pt>
                <c:pt idx="60">
                  <c:v>4.2833333333333332</c:v>
                </c:pt>
                <c:pt idx="61">
                  <c:v>4.4000000000000004</c:v>
                </c:pt>
                <c:pt idx="62">
                  <c:v>4.5166666666666666</c:v>
                </c:pt>
                <c:pt idx="63">
                  <c:v>4.6333333333333329</c:v>
                </c:pt>
                <c:pt idx="64">
                  <c:v>4.75</c:v>
                </c:pt>
                <c:pt idx="65">
                  <c:v>4.8666666666666671</c:v>
                </c:pt>
                <c:pt idx="66">
                  <c:v>4.9833333333333334</c:v>
                </c:pt>
                <c:pt idx="67">
                  <c:v>5.0999999999999996</c:v>
                </c:pt>
                <c:pt idx="68">
                  <c:v>5.2166666666666668</c:v>
                </c:pt>
                <c:pt idx="69">
                  <c:v>5.3333333333333339</c:v>
                </c:pt>
                <c:pt idx="70">
                  <c:v>5.45</c:v>
                </c:pt>
                <c:pt idx="71">
                  <c:v>5.5666666666666664</c:v>
                </c:pt>
                <c:pt idx="72">
                  <c:v>5.6833333333333336</c:v>
                </c:pt>
                <c:pt idx="73">
                  <c:v>5.8</c:v>
                </c:pt>
                <c:pt idx="74">
                  <c:v>5.9166666666666661</c:v>
                </c:pt>
                <c:pt idx="75">
                  <c:v>6.0333333333333332</c:v>
                </c:pt>
                <c:pt idx="76">
                  <c:v>6.15</c:v>
                </c:pt>
                <c:pt idx="77">
                  <c:v>6.2666666666666666</c:v>
                </c:pt>
                <c:pt idx="78">
                  <c:v>6.3833333333333329</c:v>
                </c:pt>
                <c:pt idx="79">
                  <c:v>6.5</c:v>
                </c:pt>
                <c:pt idx="80">
                  <c:v>6.6166666666666671</c:v>
                </c:pt>
                <c:pt idx="81">
                  <c:v>6.7333333333333334</c:v>
                </c:pt>
                <c:pt idx="82">
                  <c:v>6.85</c:v>
                </c:pt>
                <c:pt idx="83">
                  <c:v>6.9666666666666668</c:v>
                </c:pt>
                <c:pt idx="84">
                  <c:v>7.083333333333333</c:v>
                </c:pt>
                <c:pt idx="85">
                  <c:v>7.2</c:v>
                </c:pt>
                <c:pt idx="86">
                  <c:v>7.3166666666666664</c:v>
                </c:pt>
                <c:pt idx="87">
                  <c:v>7.4333333333333336</c:v>
                </c:pt>
                <c:pt idx="88">
                  <c:v>7.55</c:v>
                </c:pt>
                <c:pt idx="89">
                  <c:v>7.666666666666667</c:v>
                </c:pt>
                <c:pt idx="90">
                  <c:v>7.7833333333333332</c:v>
                </c:pt>
                <c:pt idx="91">
                  <c:v>7.9</c:v>
                </c:pt>
                <c:pt idx="92">
                  <c:v>8.0166666666666657</c:v>
                </c:pt>
                <c:pt idx="93">
                  <c:v>8.1333333333333329</c:v>
                </c:pt>
                <c:pt idx="94">
                  <c:v>8.25</c:v>
                </c:pt>
                <c:pt idx="95">
                  <c:v>8.3666666666666671</c:v>
                </c:pt>
                <c:pt idx="96">
                  <c:v>8.4833333333333343</c:v>
                </c:pt>
                <c:pt idx="97">
                  <c:v>8.6</c:v>
                </c:pt>
                <c:pt idx="98">
                  <c:v>8.7166666666666668</c:v>
                </c:pt>
                <c:pt idx="99">
                  <c:v>8.8333333333333321</c:v>
                </c:pt>
                <c:pt idx="100">
                  <c:v>8.9499999999999993</c:v>
                </c:pt>
                <c:pt idx="101">
                  <c:v>9.0666666666666664</c:v>
                </c:pt>
                <c:pt idx="102">
                  <c:v>9.1833333333333336</c:v>
                </c:pt>
                <c:pt idx="103">
                  <c:v>9.3000000000000007</c:v>
                </c:pt>
                <c:pt idx="104">
                  <c:v>9.4166666666666679</c:v>
                </c:pt>
                <c:pt idx="105">
                  <c:v>9.5333333333333332</c:v>
                </c:pt>
                <c:pt idx="106">
                  <c:v>9.65</c:v>
                </c:pt>
                <c:pt idx="107">
                  <c:v>9.7666666666666657</c:v>
                </c:pt>
                <c:pt idx="108">
                  <c:v>9.8833333333333329</c:v>
                </c:pt>
                <c:pt idx="109">
                  <c:v>10</c:v>
                </c:pt>
              </c:numCache>
            </c:numRef>
          </c:xVal>
          <c:yVal>
            <c:numRef>
              <c:f>Sheet2!$AA$7:$AA$116</c:f>
              <c:numCache>
                <c:formatCode>0.00</c:formatCode>
                <c:ptCount val="110"/>
                <c:pt idx="0">
                  <c:v>86</c:v>
                </c:pt>
                <c:pt idx="1">
                  <c:v>86.081632653061234</c:v>
                </c:pt>
                <c:pt idx="2">
                  <c:v>86.163265306122454</c:v>
                </c:pt>
                <c:pt idx="3">
                  <c:v>86.244897959183675</c:v>
                </c:pt>
                <c:pt idx="4">
                  <c:v>86.326530612244909</c:v>
                </c:pt>
                <c:pt idx="5">
                  <c:v>86.408163265306129</c:v>
                </c:pt>
                <c:pt idx="6">
                  <c:v>86.489795918367349</c:v>
                </c:pt>
                <c:pt idx="7">
                  <c:v>86.571428571428584</c:v>
                </c:pt>
                <c:pt idx="8">
                  <c:v>86.653061224489804</c:v>
                </c:pt>
                <c:pt idx="9">
                  <c:v>86.734693877551024</c:v>
                </c:pt>
                <c:pt idx="10">
                  <c:v>86.816326530612244</c:v>
                </c:pt>
                <c:pt idx="11">
                  <c:v>86.897959183673478</c:v>
                </c:pt>
                <c:pt idx="12">
                  <c:v>86.979591836734699</c:v>
                </c:pt>
                <c:pt idx="13">
                  <c:v>87.061224489795919</c:v>
                </c:pt>
                <c:pt idx="14">
                  <c:v>87.142857142857153</c:v>
                </c:pt>
                <c:pt idx="15">
                  <c:v>87.224489795918373</c:v>
                </c:pt>
                <c:pt idx="16">
                  <c:v>87.306122448979607</c:v>
                </c:pt>
                <c:pt idx="17">
                  <c:v>87.387755102040813</c:v>
                </c:pt>
                <c:pt idx="18">
                  <c:v>87.469387755102048</c:v>
                </c:pt>
                <c:pt idx="19">
                  <c:v>87.551020408163268</c:v>
                </c:pt>
                <c:pt idx="20">
                  <c:v>87.632653061224488</c:v>
                </c:pt>
                <c:pt idx="21">
                  <c:v>87.714285714285722</c:v>
                </c:pt>
                <c:pt idx="22">
                  <c:v>87.795918367346943</c:v>
                </c:pt>
                <c:pt idx="23">
                  <c:v>87.877551020408177</c:v>
                </c:pt>
                <c:pt idx="24">
                  <c:v>87.959183673469383</c:v>
                </c:pt>
                <c:pt idx="25">
                  <c:v>88.040816326530617</c:v>
                </c:pt>
                <c:pt idx="26">
                  <c:v>88.122448979591837</c:v>
                </c:pt>
                <c:pt idx="27">
                  <c:v>88.204081632653072</c:v>
                </c:pt>
                <c:pt idx="28">
                  <c:v>88.285714285714292</c:v>
                </c:pt>
                <c:pt idx="29">
                  <c:v>88.367346938775512</c:v>
                </c:pt>
                <c:pt idx="30">
                  <c:v>88.448979591836746</c:v>
                </c:pt>
                <c:pt idx="31">
                  <c:v>88.530612244897966</c:v>
                </c:pt>
                <c:pt idx="32">
                  <c:v>88.612244897959187</c:v>
                </c:pt>
                <c:pt idx="33">
                  <c:v>88.693877551020421</c:v>
                </c:pt>
                <c:pt idx="34">
                  <c:v>88.775510204081641</c:v>
                </c:pt>
                <c:pt idx="35">
                  <c:v>88.857142857142861</c:v>
                </c:pt>
                <c:pt idx="36">
                  <c:v>88.938775510204081</c:v>
                </c:pt>
                <c:pt idx="37">
                  <c:v>89.020408163265316</c:v>
                </c:pt>
                <c:pt idx="38">
                  <c:v>89.102040816326536</c:v>
                </c:pt>
                <c:pt idx="39">
                  <c:v>89.183673469387756</c:v>
                </c:pt>
                <c:pt idx="40">
                  <c:v>89.26530612244899</c:v>
                </c:pt>
                <c:pt idx="41">
                  <c:v>89.34693877551021</c:v>
                </c:pt>
                <c:pt idx="42">
                  <c:v>89.428571428571445</c:v>
                </c:pt>
                <c:pt idx="43">
                  <c:v>89.510204081632651</c:v>
                </c:pt>
                <c:pt idx="44">
                  <c:v>89.591836734693885</c:v>
                </c:pt>
                <c:pt idx="45">
                  <c:v>89.673469387755105</c:v>
                </c:pt>
                <c:pt idx="46">
                  <c:v>89.755102040816325</c:v>
                </c:pt>
                <c:pt idx="47">
                  <c:v>89.83673469387756</c:v>
                </c:pt>
                <c:pt idx="48">
                  <c:v>89.91836734693878</c:v>
                </c:pt>
                <c:pt idx="49">
                  <c:v>90.000000000000014</c:v>
                </c:pt>
                <c:pt idx="50">
                  <c:v>90.233333333333334</c:v>
                </c:pt>
                <c:pt idx="51">
                  <c:v>90.466666666666669</c:v>
                </c:pt>
                <c:pt idx="52">
                  <c:v>90.7</c:v>
                </c:pt>
                <c:pt idx="53">
                  <c:v>90.933333333333337</c:v>
                </c:pt>
                <c:pt idx="54">
                  <c:v>91.166666666666671</c:v>
                </c:pt>
                <c:pt idx="55">
                  <c:v>91.4</c:v>
                </c:pt>
                <c:pt idx="56">
                  <c:v>91.63333333333334</c:v>
                </c:pt>
                <c:pt idx="57">
                  <c:v>91.866666666666674</c:v>
                </c:pt>
                <c:pt idx="58">
                  <c:v>92.1</c:v>
                </c:pt>
                <c:pt idx="59">
                  <c:v>92.333333333333343</c:v>
                </c:pt>
                <c:pt idx="60">
                  <c:v>92.566666666666677</c:v>
                </c:pt>
                <c:pt idx="61">
                  <c:v>92.800000000000011</c:v>
                </c:pt>
                <c:pt idx="62">
                  <c:v>93.033333333333346</c:v>
                </c:pt>
                <c:pt idx="63">
                  <c:v>93.266666666666666</c:v>
                </c:pt>
                <c:pt idx="64">
                  <c:v>93.5</c:v>
                </c:pt>
                <c:pt idx="65">
                  <c:v>93.733333333333334</c:v>
                </c:pt>
                <c:pt idx="66">
                  <c:v>93.966666666666669</c:v>
                </c:pt>
                <c:pt idx="67">
                  <c:v>94.2</c:v>
                </c:pt>
                <c:pt idx="68">
                  <c:v>94.433333333333337</c:v>
                </c:pt>
                <c:pt idx="69">
                  <c:v>94.666666666666671</c:v>
                </c:pt>
                <c:pt idx="70">
                  <c:v>94.9</c:v>
                </c:pt>
                <c:pt idx="71">
                  <c:v>95.13333333333334</c:v>
                </c:pt>
                <c:pt idx="72">
                  <c:v>95.366666666666674</c:v>
                </c:pt>
                <c:pt idx="73">
                  <c:v>95.600000000000009</c:v>
                </c:pt>
                <c:pt idx="74">
                  <c:v>95.833333333333343</c:v>
                </c:pt>
                <c:pt idx="75">
                  <c:v>96.066666666666677</c:v>
                </c:pt>
                <c:pt idx="76">
                  <c:v>96.300000000000011</c:v>
                </c:pt>
                <c:pt idx="77">
                  <c:v>96.533333333333331</c:v>
                </c:pt>
                <c:pt idx="78">
                  <c:v>96.766666666666666</c:v>
                </c:pt>
                <c:pt idx="79">
                  <c:v>97</c:v>
                </c:pt>
                <c:pt idx="80">
                  <c:v>97.233333333333334</c:v>
                </c:pt>
                <c:pt idx="81">
                  <c:v>97.466666666666669</c:v>
                </c:pt>
                <c:pt idx="82">
                  <c:v>97.7</c:v>
                </c:pt>
                <c:pt idx="83">
                  <c:v>97.933333333333351</c:v>
                </c:pt>
                <c:pt idx="84">
                  <c:v>98.166666666666671</c:v>
                </c:pt>
                <c:pt idx="85">
                  <c:v>98.4</c:v>
                </c:pt>
                <c:pt idx="86">
                  <c:v>98.63333333333334</c:v>
                </c:pt>
                <c:pt idx="87">
                  <c:v>98.866666666666674</c:v>
                </c:pt>
                <c:pt idx="88">
                  <c:v>99.100000000000009</c:v>
                </c:pt>
                <c:pt idx="89">
                  <c:v>99.333333333333343</c:v>
                </c:pt>
                <c:pt idx="90">
                  <c:v>99.566666666666663</c:v>
                </c:pt>
                <c:pt idx="91">
                  <c:v>99.8</c:v>
                </c:pt>
                <c:pt idx="92">
                  <c:v>100.03333333333333</c:v>
                </c:pt>
                <c:pt idx="93">
                  <c:v>100.26666666666667</c:v>
                </c:pt>
                <c:pt idx="94">
                  <c:v>100.5</c:v>
                </c:pt>
                <c:pt idx="95">
                  <c:v>100.73333333333335</c:v>
                </c:pt>
                <c:pt idx="96">
                  <c:v>100.96666666666668</c:v>
                </c:pt>
                <c:pt idx="97">
                  <c:v>101.20000000000002</c:v>
                </c:pt>
                <c:pt idx="98">
                  <c:v>101.43333333333334</c:v>
                </c:pt>
                <c:pt idx="99">
                  <c:v>101.66666666666667</c:v>
                </c:pt>
                <c:pt idx="100">
                  <c:v>101.9</c:v>
                </c:pt>
                <c:pt idx="101">
                  <c:v>102.13333333333334</c:v>
                </c:pt>
                <c:pt idx="102">
                  <c:v>102.36666666666667</c:v>
                </c:pt>
                <c:pt idx="103">
                  <c:v>102.60000000000001</c:v>
                </c:pt>
                <c:pt idx="104">
                  <c:v>102.83333333333334</c:v>
                </c:pt>
                <c:pt idx="105">
                  <c:v>103.06666666666666</c:v>
                </c:pt>
                <c:pt idx="106">
                  <c:v>103.3</c:v>
                </c:pt>
                <c:pt idx="107">
                  <c:v>103.53333333333333</c:v>
                </c:pt>
                <c:pt idx="108">
                  <c:v>103.76666666666668</c:v>
                </c:pt>
                <c:pt idx="109">
                  <c:v>104.00000000000001</c:v>
                </c:pt>
              </c:numCache>
            </c:numRef>
          </c:yVal>
          <c:smooth val="1"/>
        </c:ser>
        <c:ser>
          <c:idx val="4"/>
          <c:order val="5"/>
          <c:tx>
            <c:strRef>
              <c:f>Sheet2!$AC$2</c:f>
              <c:strCache>
                <c:ptCount val="1"/>
                <c:pt idx="0">
                  <c:v>m_max</c:v>
                </c:pt>
              </c:strCache>
            </c:strRef>
          </c:tx>
          <c:marker>
            <c:symbol val="none"/>
          </c:marker>
          <c:xVal>
            <c:numRef>
              <c:f>Sheet2!$H$7:$H$116</c:f>
              <c:numCache>
                <c:formatCode>0.00</c:formatCode>
                <c:ptCount val="110"/>
                <c:pt idx="0">
                  <c:v>1</c:v>
                </c:pt>
                <c:pt idx="1">
                  <c:v>1.0408163265306123</c:v>
                </c:pt>
                <c:pt idx="2">
                  <c:v>1.0816326530612246</c:v>
                </c:pt>
                <c:pt idx="3">
                  <c:v>1.1224489795918366</c:v>
                </c:pt>
                <c:pt idx="4">
                  <c:v>1.1632653061224489</c:v>
                </c:pt>
                <c:pt idx="5">
                  <c:v>1.2040816326530612</c:v>
                </c:pt>
                <c:pt idx="6">
                  <c:v>1.2448979591836735</c:v>
                </c:pt>
                <c:pt idx="7">
                  <c:v>1.2857142857142856</c:v>
                </c:pt>
                <c:pt idx="8">
                  <c:v>1.3265306122448979</c:v>
                </c:pt>
                <c:pt idx="9">
                  <c:v>1.3673469387755102</c:v>
                </c:pt>
                <c:pt idx="10">
                  <c:v>1.4081632653061225</c:v>
                </c:pt>
                <c:pt idx="11">
                  <c:v>1.4489795918367347</c:v>
                </c:pt>
                <c:pt idx="12">
                  <c:v>1.489795918367347</c:v>
                </c:pt>
                <c:pt idx="13">
                  <c:v>1.5306122448979591</c:v>
                </c:pt>
                <c:pt idx="14">
                  <c:v>1.5714285714285714</c:v>
                </c:pt>
                <c:pt idx="15">
                  <c:v>1.6122448979591835</c:v>
                </c:pt>
                <c:pt idx="16">
                  <c:v>1.6530612244897958</c:v>
                </c:pt>
                <c:pt idx="17">
                  <c:v>1.693877551020408</c:v>
                </c:pt>
                <c:pt idx="18">
                  <c:v>1.7346938775510203</c:v>
                </c:pt>
                <c:pt idx="19">
                  <c:v>1.7755102040816326</c:v>
                </c:pt>
                <c:pt idx="20">
                  <c:v>1.8163265306122449</c:v>
                </c:pt>
                <c:pt idx="21">
                  <c:v>1.8571428571428572</c:v>
                </c:pt>
                <c:pt idx="22">
                  <c:v>1.8979591836734693</c:v>
                </c:pt>
                <c:pt idx="23">
                  <c:v>1.9387755102040816</c:v>
                </c:pt>
                <c:pt idx="24">
                  <c:v>1.9795918367346939</c:v>
                </c:pt>
                <c:pt idx="25">
                  <c:v>2.0204081632653059</c:v>
                </c:pt>
                <c:pt idx="26">
                  <c:v>2.0612244897959182</c:v>
                </c:pt>
                <c:pt idx="27">
                  <c:v>2.1020408163265305</c:v>
                </c:pt>
                <c:pt idx="28">
                  <c:v>2.1428571428571428</c:v>
                </c:pt>
                <c:pt idx="29">
                  <c:v>2.1836734693877551</c:v>
                </c:pt>
                <c:pt idx="30">
                  <c:v>2.2244897959183669</c:v>
                </c:pt>
                <c:pt idx="31">
                  <c:v>2.2653061224489797</c:v>
                </c:pt>
                <c:pt idx="32">
                  <c:v>2.3061224489795915</c:v>
                </c:pt>
                <c:pt idx="33">
                  <c:v>2.3469387755102042</c:v>
                </c:pt>
                <c:pt idx="34">
                  <c:v>2.3877551020408161</c:v>
                </c:pt>
                <c:pt idx="35">
                  <c:v>2.4285714285714284</c:v>
                </c:pt>
                <c:pt idx="36">
                  <c:v>2.4693877551020407</c:v>
                </c:pt>
                <c:pt idx="37">
                  <c:v>2.510204081632653</c:v>
                </c:pt>
                <c:pt idx="38">
                  <c:v>2.5510204081632653</c:v>
                </c:pt>
                <c:pt idx="39">
                  <c:v>2.5918367346938771</c:v>
                </c:pt>
                <c:pt idx="40">
                  <c:v>2.6326530612244898</c:v>
                </c:pt>
                <c:pt idx="41">
                  <c:v>2.6734693877551017</c:v>
                </c:pt>
                <c:pt idx="42">
                  <c:v>2.7142857142857144</c:v>
                </c:pt>
                <c:pt idx="43">
                  <c:v>2.7551020408163263</c:v>
                </c:pt>
                <c:pt idx="44">
                  <c:v>2.7959183673469385</c:v>
                </c:pt>
                <c:pt idx="45">
                  <c:v>2.8367346938775508</c:v>
                </c:pt>
                <c:pt idx="46">
                  <c:v>2.8775510204081631</c:v>
                </c:pt>
                <c:pt idx="47">
                  <c:v>2.9183673469387754</c:v>
                </c:pt>
                <c:pt idx="48">
                  <c:v>2.9591836734693877</c:v>
                </c:pt>
                <c:pt idx="49">
                  <c:v>3</c:v>
                </c:pt>
                <c:pt idx="50">
                  <c:v>3.1166666666666667</c:v>
                </c:pt>
                <c:pt idx="51">
                  <c:v>3.2333333333333334</c:v>
                </c:pt>
                <c:pt idx="52">
                  <c:v>3.35</c:v>
                </c:pt>
                <c:pt idx="53">
                  <c:v>3.4666666666666668</c:v>
                </c:pt>
                <c:pt idx="54">
                  <c:v>3.5833333333333335</c:v>
                </c:pt>
                <c:pt idx="55">
                  <c:v>3.7</c:v>
                </c:pt>
                <c:pt idx="56">
                  <c:v>3.8166666666666664</c:v>
                </c:pt>
                <c:pt idx="57">
                  <c:v>3.9333333333333336</c:v>
                </c:pt>
                <c:pt idx="58">
                  <c:v>4.05</c:v>
                </c:pt>
                <c:pt idx="59">
                  <c:v>4.166666666666667</c:v>
                </c:pt>
                <c:pt idx="60">
                  <c:v>4.2833333333333332</c:v>
                </c:pt>
                <c:pt idx="61">
                  <c:v>4.4000000000000004</c:v>
                </c:pt>
                <c:pt idx="62">
                  <c:v>4.5166666666666666</c:v>
                </c:pt>
                <c:pt idx="63">
                  <c:v>4.6333333333333329</c:v>
                </c:pt>
                <c:pt idx="64">
                  <c:v>4.75</c:v>
                </c:pt>
                <c:pt idx="65">
                  <c:v>4.8666666666666671</c:v>
                </c:pt>
                <c:pt idx="66">
                  <c:v>4.9833333333333334</c:v>
                </c:pt>
                <c:pt idx="67">
                  <c:v>5.0999999999999996</c:v>
                </c:pt>
                <c:pt idx="68">
                  <c:v>5.2166666666666668</c:v>
                </c:pt>
                <c:pt idx="69">
                  <c:v>5.3333333333333339</c:v>
                </c:pt>
                <c:pt idx="70">
                  <c:v>5.45</c:v>
                </c:pt>
                <c:pt idx="71">
                  <c:v>5.5666666666666664</c:v>
                </c:pt>
                <c:pt idx="72">
                  <c:v>5.6833333333333336</c:v>
                </c:pt>
                <c:pt idx="73">
                  <c:v>5.8</c:v>
                </c:pt>
                <c:pt idx="74">
                  <c:v>5.9166666666666661</c:v>
                </c:pt>
                <c:pt idx="75">
                  <c:v>6.0333333333333332</c:v>
                </c:pt>
                <c:pt idx="76">
                  <c:v>6.15</c:v>
                </c:pt>
                <c:pt idx="77">
                  <c:v>6.2666666666666666</c:v>
                </c:pt>
                <c:pt idx="78">
                  <c:v>6.3833333333333329</c:v>
                </c:pt>
                <c:pt idx="79">
                  <c:v>6.5</c:v>
                </c:pt>
                <c:pt idx="80">
                  <c:v>6.6166666666666671</c:v>
                </c:pt>
                <c:pt idx="81">
                  <c:v>6.7333333333333334</c:v>
                </c:pt>
                <c:pt idx="82">
                  <c:v>6.85</c:v>
                </c:pt>
                <c:pt idx="83">
                  <c:v>6.9666666666666668</c:v>
                </c:pt>
                <c:pt idx="84">
                  <c:v>7.083333333333333</c:v>
                </c:pt>
                <c:pt idx="85">
                  <c:v>7.2</c:v>
                </c:pt>
                <c:pt idx="86">
                  <c:v>7.3166666666666664</c:v>
                </c:pt>
                <c:pt idx="87">
                  <c:v>7.4333333333333336</c:v>
                </c:pt>
                <c:pt idx="88">
                  <c:v>7.55</c:v>
                </c:pt>
                <c:pt idx="89">
                  <c:v>7.666666666666667</c:v>
                </c:pt>
                <c:pt idx="90">
                  <c:v>7.7833333333333332</c:v>
                </c:pt>
                <c:pt idx="91">
                  <c:v>7.9</c:v>
                </c:pt>
                <c:pt idx="92">
                  <c:v>8.0166666666666657</c:v>
                </c:pt>
                <c:pt idx="93">
                  <c:v>8.1333333333333329</c:v>
                </c:pt>
                <c:pt idx="94">
                  <c:v>8.25</c:v>
                </c:pt>
                <c:pt idx="95">
                  <c:v>8.3666666666666671</c:v>
                </c:pt>
                <c:pt idx="96">
                  <c:v>8.4833333333333343</c:v>
                </c:pt>
                <c:pt idx="97">
                  <c:v>8.6</c:v>
                </c:pt>
                <c:pt idx="98">
                  <c:v>8.7166666666666668</c:v>
                </c:pt>
                <c:pt idx="99">
                  <c:v>8.8333333333333321</c:v>
                </c:pt>
                <c:pt idx="100">
                  <c:v>8.9499999999999993</c:v>
                </c:pt>
                <c:pt idx="101">
                  <c:v>9.0666666666666664</c:v>
                </c:pt>
                <c:pt idx="102">
                  <c:v>9.1833333333333336</c:v>
                </c:pt>
                <c:pt idx="103">
                  <c:v>9.3000000000000007</c:v>
                </c:pt>
                <c:pt idx="104">
                  <c:v>9.4166666666666679</c:v>
                </c:pt>
                <c:pt idx="105">
                  <c:v>9.5333333333333332</c:v>
                </c:pt>
                <c:pt idx="106">
                  <c:v>9.65</c:v>
                </c:pt>
                <c:pt idx="107">
                  <c:v>9.7666666666666657</c:v>
                </c:pt>
                <c:pt idx="108">
                  <c:v>9.8833333333333329</c:v>
                </c:pt>
                <c:pt idx="109">
                  <c:v>10</c:v>
                </c:pt>
              </c:numCache>
            </c:numRef>
          </c:xVal>
          <c:yVal>
            <c:numRef>
              <c:f>Sheet2!$AD$7:$AD$116</c:f>
              <c:numCache>
                <c:formatCode>0.00</c:formatCode>
                <c:ptCount val="110"/>
                <c:pt idx="0">
                  <c:v>343.73994893551333</c:v>
                </c:pt>
                <c:pt idx="1">
                  <c:v>330.17991892523713</c:v>
                </c:pt>
                <c:pt idx="2">
                  <c:v>317.64020692882843</c:v>
                </c:pt>
                <c:pt idx="3">
                  <c:v>306.00950552659276</c:v>
                </c:pt>
                <c:pt idx="4">
                  <c:v>295.19212939282767</c:v>
                </c:pt>
                <c:pt idx="5">
                  <c:v>285.10536748328173</c:v>
                </c:pt>
                <c:pt idx="6">
                  <c:v>275.67735610376963</c:v>
                </c:pt>
                <c:pt idx="7">
                  <c:v>266.84535710857386</c:v>
                </c:pt>
                <c:pt idx="8">
                  <c:v>258.55435396991135</c:v>
                </c:pt>
                <c:pt idx="9">
                  <c:v>250.75589929764476</c:v>
                </c:pt>
                <c:pt idx="10">
                  <c:v>243.40716279034834</c:v>
                </c:pt>
                <c:pt idx="11">
                  <c:v>236.47014009605277</c:v>
                </c:pt>
                <c:pt idx="12">
                  <c:v>229.91099172327861</c:v>
                </c:pt>
                <c:pt idx="13">
                  <c:v>223.69948772630414</c:v>
                </c:pt>
                <c:pt idx="14">
                  <c:v>217.80853893298899</c:v>
                </c:pt>
                <c:pt idx="15">
                  <c:v>212.21379937849852</c:v>
                </c:pt>
                <c:pt idx="16">
                  <c:v>206.89332763773436</c:v>
                </c:pt>
                <c:pt idx="17">
                  <c:v>201.82729712175257</c:v>
                </c:pt>
                <c:pt idx="18">
                  <c:v>196.99774727350965</c:v>
                </c:pt>
                <c:pt idx="19">
                  <c:v>192.38836908143742</c:v>
                </c:pt>
                <c:pt idx="20">
                  <c:v>187.98431951253556</c:v>
                </c:pt>
                <c:pt idx="21">
                  <c:v>183.77206041582585</c:v>
                </c:pt>
                <c:pt idx="22">
                  <c:v>179.73921821245725</c:v>
                </c:pt>
                <c:pt idx="23">
                  <c:v>175.87446130916598</c:v>
                </c:pt>
                <c:pt idx="24">
                  <c:v>172.16739267708135</c:v>
                </c:pt>
                <c:pt idx="25">
                  <c:v>168.60845545128174</c:v>
                </c:pt>
                <c:pt idx="26">
                  <c:v>165.18884974624524</c:v>
                </c:pt>
                <c:pt idx="27">
                  <c:v>161.9004591627041</c:v>
                </c:pt>
                <c:pt idx="28">
                  <c:v>158.73578569371577</c:v>
                </c:pt>
                <c:pt idx="29">
                  <c:v>155.68789193098755</c:v>
                </c:pt>
                <c:pt idx="30">
                  <c:v>152.75034963380787</c:v>
                </c:pt>
                <c:pt idx="31">
                  <c:v>149.91719385809293</c:v>
                </c:pt>
                <c:pt idx="32">
                  <c:v>147.18288195668549</c:v>
                </c:pt>
                <c:pt idx="33">
                  <c:v>144.54225685788245</c:v>
                </c:pt>
                <c:pt idx="34">
                  <c:v>141.99051411026824</c:v>
                </c:pt>
                <c:pt idx="35">
                  <c:v>139.5231722507576</c:v>
                </c:pt>
                <c:pt idx="36">
                  <c:v>137.13604611134554</c:v>
                </c:pt>
                <c:pt idx="37">
                  <c:v>134.82522273007592</c:v>
                </c:pt>
                <c:pt idx="38">
                  <c:v>132.58703957455799</c:v>
                </c:pt>
                <c:pt idx="39">
                  <c:v>130.41806482310264</c:v>
                </c:pt>
                <c:pt idx="40">
                  <c:v>128.31507948017207</c:v>
                </c:pt>
                <c:pt idx="41">
                  <c:v>126.2750611301087</c:v>
                </c:pt>
                <c:pt idx="42">
                  <c:v>124.29516915669291</c:v>
                </c:pt>
                <c:pt idx="43">
                  <c:v>122.37273127651815</c:v>
                </c:pt>
                <c:pt idx="44">
                  <c:v>120.50523125192427</c:v>
                </c:pt>
                <c:pt idx="45">
                  <c:v>118.69029766468472</c:v>
                </c:pt>
                <c:pt idx="46">
                  <c:v>116.92569364512484</c:v>
                </c:pt>
                <c:pt idx="47">
                  <c:v>115.20930746313223</c:v>
                </c:pt>
                <c:pt idx="48">
                  <c:v>113.53914389784205</c:v>
                </c:pt>
                <c:pt idx="49">
                  <c:v>111.91331631183779</c:v>
                </c:pt>
                <c:pt idx="50">
                  <c:v>107.49508165488841</c:v>
                </c:pt>
                <c:pt idx="51">
                  <c:v>103.38726943022749</c:v>
                </c:pt>
                <c:pt idx="52">
                  <c:v>99.557447443436828</c:v>
                </c:pt>
                <c:pt idx="53">
                  <c:v>95.977549372423709</c:v>
                </c:pt>
                <c:pt idx="54">
                  <c:v>92.623164044019234</c:v>
                </c:pt>
                <c:pt idx="55">
                  <c:v>89.47295917176038</c:v>
                </c:pt>
                <c:pt idx="56">
                  <c:v>86.508210783686181</c:v>
                </c:pt>
                <c:pt idx="57">
                  <c:v>83.71241639603447</c:v>
                </c:pt>
                <c:pt idx="58">
                  <c:v>81.070975045805767</c:v>
                </c:pt>
                <c:pt idx="59">
                  <c:v>78.570921077856539</c:v>
                </c:pt>
                <c:pt idx="60">
                  <c:v>76.200701437603627</c:v>
                </c:pt>
                <c:pt idx="61">
                  <c:v>73.94998839443484</c:v>
                </c:pt>
                <c:pt idx="62">
                  <c:v>71.809521289535553</c:v>
                </c:pt>
                <c:pt idx="63">
                  <c:v>69.770972192317018</c:v>
                </c:pt>
                <c:pt idx="64">
                  <c:v>67.826831354844927</c:v>
                </c:pt>
                <c:pt idx="65">
                  <c:v>65.97030914200046</c:v>
                </c:pt>
                <c:pt idx="66">
                  <c:v>64.195251737338239</c:v>
                </c:pt>
                <c:pt idx="67">
                  <c:v>62.496068418728115</c:v>
                </c:pt>
                <c:pt idx="68">
                  <c:v>60.867668592537164</c:v>
                </c:pt>
                <c:pt idx="69">
                  <c:v>59.305407092075413</c:v>
                </c:pt>
                <c:pt idx="70">
                  <c:v>57.80503650192906</c:v>
                </c:pt>
                <c:pt idx="71">
                  <c:v>56.362665477437531</c:v>
                </c:pt>
                <c:pt idx="72">
                  <c:v>54.974722197842041</c:v>
                </c:pt>
                <c:pt idx="73">
                  <c:v>53.637922230260934</c:v>
                </c:pt>
                <c:pt idx="74">
                  <c:v>52.349240195673623</c:v>
                </c:pt>
                <c:pt idx="75">
                  <c:v>51.10588472227662</c:v>
                </c:pt>
                <c:pt idx="76">
                  <c:v>49.905276249676966</c:v>
                </c:pt>
                <c:pt idx="77">
                  <c:v>48.745027312404609</c:v>
                </c:pt>
                <c:pt idx="78">
                  <c:v>47.622924985546049</c:v>
                </c:pt>
                <c:pt idx="79">
                  <c:v>46.536915220848215</c:v>
                </c:pt>
                <c:pt idx="80">
                  <c:v>45.485088839960035</c:v>
                </c:pt>
                <c:pt idx="81">
                  <c:v>44.465668983822113</c:v>
                </c:pt>
                <c:pt idx="82">
                  <c:v>43.476999844600492</c:v>
                </c:pt>
                <c:pt idx="83">
                  <c:v>42.517536529818493</c:v>
                </c:pt>
                <c:pt idx="84">
                  <c:v>41.585835928150914</c:v>
                </c:pt>
                <c:pt idx="85">
                  <c:v>40.680548463265751</c:v>
                </c:pt>
                <c:pt idx="86">
                  <c:v>39.800410636592567</c:v>
                </c:pt>
                <c:pt idx="87">
                  <c:v>38.944238272341117</c:v>
                </c:pt>
                <c:pt idx="88">
                  <c:v>38.11092038880971</c:v>
                </c:pt>
                <c:pt idx="89">
                  <c:v>37.299413629269857</c:v>
                </c:pt>
                <c:pt idx="90">
                  <c:v>36.508737193713351</c:v>
                </c:pt>
                <c:pt idx="91">
                  <c:v>35.737968219685236</c:v>
                </c:pt>
                <c:pt idx="92">
                  <c:v>34.986237566453511</c:v>
                </c:pt>
                <c:pt idx="93">
                  <c:v>34.252725962016669</c:v>
                </c:pt>
                <c:pt idx="94">
                  <c:v>33.536660477031916</c:v>
                </c:pt>
                <c:pt idx="95">
                  <c:v>32.83731129375326</c:v>
                </c:pt>
                <c:pt idx="96">
                  <c:v>32.153988741579823</c:v>
                </c:pt>
                <c:pt idx="97">
                  <c:v>31.486040573896908</c:v>
                </c:pt>
                <c:pt idx="98">
                  <c:v>30.83284946360256</c:v>
                </c:pt>
                <c:pt idx="99">
                  <c:v>30.19383069710215</c:v>
                </c:pt>
                <c:pt idx="100">
                  <c:v>29.568430048660716</c:v>
                </c:pt>
                <c:pt idx="101">
                  <c:v>28.956121818867899</c:v>
                </c:pt>
                <c:pt idx="102">
                  <c:v>28.356407022620932</c:v>
                </c:pt>
                <c:pt idx="103">
                  <c:v>27.768811713496053</c:v>
                </c:pt>
                <c:pt idx="104">
                  <c:v>27.192885432679876</c:v>
                </c:pt>
                <c:pt idx="105">
                  <c:v>26.628199771790449</c:v>
                </c:pt>
                <c:pt idx="106">
                  <c:v>26.074347039949568</c:v>
                </c:pt>
                <c:pt idx="107">
                  <c:v>25.530939026389309</c:v>
                </c:pt>
                <c:pt idx="108">
                  <c:v>24.997605850698378</c:v>
                </c:pt>
                <c:pt idx="109">
                  <c:v>24.473994893551328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Sheet2!$AF$2</c:f>
              <c:strCache>
                <c:ptCount val="1"/>
                <c:pt idx="0">
                  <c:v>Eq. (2.06b)</c:v>
                </c:pt>
              </c:strCache>
            </c:strRef>
          </c:tx>
          <c:marker>
            <c:symbol val="none"/>
          </c:marker>
          <c:xVal>
            <c:numRef>
              <c:f>Sheet2!$H$7:$H$116</c:f>
              <c:numCache>
                <c:formatCode>0.00</c:formatCode>
                <c:ptCount val="110"/>
                <c:pt idx="0">
                  <c:v>1</c:v>
                </c:pt>
                <c:pt idx="1">
                  <c:v>1.0408163265306123</c:v>
                </c:pt>
                <c:pt idx="2">
                  <c:v>1.0816326530612246</c:v>
                </c:pt>
                <c:pt idx="3">
                  <c:v>1.1224489795918366</c:v>
                </c:pt>
                <c:pt idx="4">
                  <c:v>1.1632653061224489</c:v>
                </c:pt>
                <c:pt idx="5">
                  <c:v>1.2040816326530612</c:v>
                </c:pt>
                <c:pt idx="6">
                  <c:v>1.2448979591836735</c:v>
                </c:pt>
                <c:pt idx="7">
                  <c:v>1.2857142857142856</c:v>
                </c:pt>
                <c:pt idx="8">
                  <c:v>1.3265306122448979</c:v>
                </c:pt>
                <c:pt idx="9">
                  <c:v>1.3673469387755102</c:v>
                </c:pt>
                <c:pt idx="10">
                  <c:v>1.4081632653061225</c:v>
                </c:pt>
                <c:pt idx="11">
                  <c:v>1.4489795918367347</c:v>
                </c:pt>
                <c:pt idx="12">
                  <c:v>1.489795918367347</c:v>
                </c:pt>
                <c:pt idx="13">
                  <c:v>1.5306122448979591</c:v>
                </c:pt>
                <c:pt idx="14">
                  <c:v>1.5714285714285714</c:v>
                </c:pt>
                <c:pt idx="15">
                  <c:v>1.6122448979591835</c:v>
                </c:pt>
                <c:pt idx="16">
                  <c:v>1.6530612244897958</c:v>
                </c:pt>
                <c:pt idx="17">
                  <c:v>1.693877551020408</c:v>
                </c:pt>
                <c:pt idx="18">
                  <c:v>1.7346938775510203</c:v>
                </c:pt>
                <c:pt idx="19">
                  <c:v>1.7755102040816326</c:v>
                </c:pt>
                <c:pt idx="20">
                  <c:v>1.8163265306122449</c:v>
                </c:pt>
                <c:pt idx="21">
                  <c:v>1.8571428571428572</c:v>
                </c:pt>
                <c:pt idx="22">
                  <c:v>1.8979591836734693</c:v>
                </c:pt>
                <c:pt idx="23">
                  <c:v>1.9387755102040816</c:v>
                </c:pt>
                <c:pt idx="24">
                  <c:v>1.9795918367346939</c:v>
                </c:pt>
                <c:pt idx="25">
                  <c:v>2.0204081632653059</c:v>
                </c:pt>
                <c:pt idx="26">
                  <c:v>2.0612244897959182</c:v>
                </c:pt>
                <c:pt idx="27">
                  <c:v>2.1020408163265305</c:v>
                </c:pt>
                <c:pt idx="28">
                  <c:v>2.1428571428571428</c:v>
                </c:pt>
                <c:pt idx="29">
                  <c:v>2.1836734693877551</c:v>
                </c:pt>
                <c:pt idx="30">
                  <c:v>2.2244897959183669</c:v>
                </c:pt>
                <c:pt idx="31">
                  <c:v>2.2653061224489797</c:v>
                </c:pt>
                <c:pt idx="32">
                  <c:v>2.3061224489795915</c:v>
                </c:pt>
                <c:pt idx="33">
                  <c:v>2.3469387755102042</c:v>
                </c:pt>
                <c:pt idx="34">
                  <c:v>2.3877551020408161</c:v>
                </c:pt>
                <c:pt idx="35">
                  <c:v>2.4285714285714284</c:v>
                </c:pt>
                <c:pt idx="36">
                  <c:v>2.4693877551020407</c:v>
                </c:pt>
                <c:pt idx="37">
                  <c:v>2.510204081632653</c:v>
                </c:pt>
                <c:pt idx="38">
                  <c:v>2.5510204081632653</c:v>
                </c:pt>
                <c:pt idx="39">
                  <c:v>2.5918367346938771</c:v>
                </c:pt>
                <c:pt idx="40">
                  <c:v>2.6326530612244898</c:v>
                </c:pt>
                <c:pt idx="41">
                  <c:v>2.6734693877551017</c:v>
                </c:pt>
                <c:pt idx="42">
                  <c:v>2.7142857142857144</c:v>
                </c:pt>
                <c:pt idx="43">
                  <c:v>2.7551020408163263</c:v>
                </c:pt>
                <c:pt idx="44">
                  <c:v>2.7959183673469385</c:v>
                </c:pt>
                <c:pt idx="45">
                  <c:v>2.8367346938775508</c:v>
                </c:pt>
                <c:pt idx="46">
                  <c:v>2.8775510204081631</c:v>
                </c:pt>
                <c:pt idx="47">
                  <c:v>2.9183673469387754</c:v>
                </c:pt>
                <c:pt idx="48">
                  <c:v>2.9591836734693877</c:v>
                </c:pt>
                <c:pt idx="49">
                  <c:v>3</c:v>
                </c:pt>
                <c:pt idx="50">
                  <c:v>3.1166666666666667</c:v>
                </c:pt>
                <c:pt idx="51">
                  <c:v>3.2333333333333334</c:v>
                </c:pt>
                <c:pt idx="52">
                  <c:v>3.35</c:v>
                </c:pt>
                <c:pt idx="53">
                  <c:v>3.4666666666666668</c:v>
                </c:pt>
                <c:pt idx="54">
                  <c:v>3.5833333333333335</c:v>
                </c:pt>
                <c:pt idx="55">
                  <c:v>3.7</c:v>
                </c:pt>
                <c:pt idx="56">
                  <c:v>3.8166666666666664</c:v>
                </c:pt>
                <c:pt idx="57">
                  <c:v>3.9333333333333336</c:v>
                </c:pt>
                <c:pt idx="58">
                  <c:v>4.05</c:v>
                </c:pt>
                <c:pt idx="59">
                  <c:v>4.166666666666667</c:v>
                </c:pt>
                <c:pt idx="60">
                  <c:v>4.2833333333333332</c:v>
                </c:pt>
                <c:pt idx="61">
                  <c:v>4.4000000000000004</c:v>
                </c:pt>
                <c:pt idx="62">
                  <c:v>4.5166666666666666</c:v>
                </c:pt>
                <c:pt idx="63">
                  <c:v>4.6333333333333329</c:v>
                </c:pt>
                <c:pt idx="64">
                  <c:v>4.75</c:v>
                </c:pt>
                <c:pt idx="65">
                  <c:v>4.8666666666666671</c:v>
                </c:pt>
                <c:pt idx="66">
                  <c:v>4.9833333333333334</c:v>
                </c:pt>
                <c:pt idx="67">
                  <c:v>5.0999999999999996</c:v>
                </c:pt>
                <c:pt idx="68">
                  <c:v>5.2166666666666668</c:v>
                </c:pt>
                <c:pt idx="69">
                  <c:v>5.3333333333333339</c:v>
                </c:pt>
                <c:pt idx="70">
                  <c:v>5.45</c:v>
                </c:pt>
                <c:pt idx="71">
                  <c:v>5.5666666666666664</c:v>
                </c:pt>
                <c:pt idx="72">
                  <c:v>5.6833333333333336</c:v>
                </c:pt>
                <c:pt idx="73">
                  <c:v>5.8</c:v>
                </c:pt>
                <c:pt idx="74">
                  <c:v>5.9166666666666661</c:v>
                </c:pt>
                <c:pt idx="75">
                  <c:v>6.0333333333333332</c:v>
                </c:pt>
                <c:pt idx="76">
                  <c:v>6.15</c:v>
                </c:pt>
                <c:pt idx="77">
                  <c:v>6.2666666666666666</c:v>
                </c:pt>
                <c:pt idx="78">
                  <c:v>6.3833333333333329</c:v>
                </c:pt>
                <c:pt idx="79">
                  <c:v>6.5</c:v>
                </c:pt>
                <c:pt idx="80">
                  <c:v>6.6166666666666671</c:v>
                </c:pt>
                <c:pt idx="81">
                  <c:v>6.7333333333333334</c:v>
                </c:pt>
                <c:pt idx="82">
                  <c:v>6.85</c:v>
                </c:pt>
                <c:pt idx="83">
                  <c:v>6.9666666666666668</c:v>
                </c:pt>
                <c:pt idx="84">
                  <c:v>7.083333333333333</c:v>
                </c:pt>
                <c:pt idx="85">
                  <c:v>7.2</c:v>
                </c:pt>
                <c:pt idx="86">
                  <c:v>7.3166666666666664</c:v>
                </c:pt>
                <c:pt idx="87">
                  <c:v>7.4333333333333336</c:v>
                </c:pt>
                <c:pt idx="88">
                  <c:v>7.55</c:v>
                </c:pt>
                <c:pt idx="89">
                  <c:v>7.666666666666667</c:v>
                </c:pt>
                <c:pt idx="90">
                  <c:v>7.7833333333333332</c:v>
                </c:pt>
                <c:pt idx="91">
                  <c:v>7.9</c:v>
                </c:pt>
                <c:pt idx="92">
                  <c:v>8.0166666666666657</c:v>
                </c:pt>
                <c:pt idx="93">
                  <c:v>8.1333333333333329</c:v>
                </c:pt>
                <c:pt idx="94">
                  <c:v>8.25</c:v>
                </c:pt>
                <c:pt idx="95">
                  <c:v>8.3666666666666671</c:v>
                </c:pt>
                <c:pt idx="96">
                  <c:v>8.4833333333333343</c:v>
                </c:pt>
                <c:pt idx="97">
                  <c:v>8.6</c:v>
                </c:pt>
                <c:pt idx="98">
                  <c:v>8.7166666666666668</c:v>
                </c:pt>
                <c:pt idx="99">
                  <c:v>8.8333333333333321</c:v>
                </c:pt>
                <c:pt idx="100">
                  <c:v>8.9499999999999993</c:v>
                </c:pt>
                <c:pt idx="101">
                  <c:v>9.0666666666666664</c:v>
                </c:pt>
                <c:pt idx="102">
                  <c:v>9.1833333333333336</c:v>
                </c:pt>
                <c:pt idx="103">
                  <c:v>9.3000000000000007</c:v>
                </c:pt>
                <c:pt idx="104">
                  <c:v>9.4166666666666679</c:v>
                </c:pt>
                <c:pt idx="105">
                  <c:v>9.5333333333333332</c:v>
                </c:pt>
                <c:pt idx="106">
                  <c:v>9.65</c:v>
                </c:pt>
                <c:pt idx="107">
                  <c:v>9.7666666666666657</c:v>
                </c:pt>
                <c:pt idx="108">
                  <c:v>9.8833333333333329</c:v>
                </c:pt>
                <c:pt idx="109">
                  <c:v>10</c:v>
                </c:pt>
              </c:numCache>
            </c:numRef>
          </c:xVal>
          <c:yVal>
            <c:numRef>
              <c:f>Sheet2!$AJ$7:$AJ$116</c:f>
              <c:numCache>
                <c:formatCode>0.00</c:formatCode>
                <c:ptCount val="110"/>
                <c:pt idx="0">
                  <c:v>82.691346325369565</c:v>
                </c:pt>
                <c:pt idx="1">
                  <c:v>81.649577387992451</c:v>
                </c:pt>
                <c:pt idx="2">
                  <c:v>80.662940978102867</c:v>
                </c:pt>
                <c:pt idx="3">
                  <c:v>79.726698425693385</c:v>
                </c:pt>
                <c:pt idx="4">
                  <c:v>78.836672005481759</c:v>
                </c:pt>
                <c:pt idx="5">
                  <c:v>77.989161565711882</c:v>
                </c:pt>
                <c:pt idx="6">
                  <c:v>77.180875902856457</c:v>
                </c:pt>
                <c:pt idx="7">
                  <c:v>76.408875884323948</c:v>
                </c:pt>
                <c:pt idx="8">
                  <c:v>75.670527005080089</c:v>
                </c:pt>
                <c:pt idx="9">
                  <c:v>74.963459575992644</c:v>
                </c:pt>
                <c:pt idx="10">
                  <c:v>74.285535128695031</c:v>
                </c:pt>
                <c:pt idx="11">
                  <c:v>73.634817917001584</c:v>
                </c:pt>
                <c:pt idx="12">
                  <c:v>73.009550622084788</c:v>
                </c:pt>
                <c:pt idx="13">
                  <c:v>72.408133544849264</c:v>
                </c:pt>
                <c:pt idx="14">
                  <c:v>71.82910670666422</c:v>
                </c:pt>
                <c:pt idx="15">
                  <c:v>71.271134388032308</c:v>
                </c:pt>
                <c:pt idx="16">
                  <c:v>70.732991720683927</c:v>
                </c:pt>
                <c:pt idx="17">
                  <c:v>70.213553017104317</c:v>
                </c:pt>
                <c:pt idx="18">
                  <c:v>69.711781576470685</c:v>
                </c:pt>
                <c:pt idx="19">
                  <c:v>69.22672075033357</c:v>
                </c:pt>
                <c:pt idx="20">
                  <c:v>68.757486087357819</c:v>
                </c:pt>
                <c:pt idx="21">
                  <c:v>68.303258405785471</c:v>
                </c:pt>
                <c:pt idx="22">
                  <c:v>67.863277666325715</c:v>
                </c:pt>
                <c:pt idx="23">
                  <c:v>67.436837537972366</c:v>
                </c:pt>
                <c:pt idx="24">
                  <c:v>67.023280565622116</c:v>
                </c:pt>
                <c:pt idx="25">
                  <c:v>66.621993861957861</c:v>
                </c:pt>
                <c:pt idx="26">
                  <c:v>66.232405257401894</c:v>
                </c:pt>
                <c:pt idx="27">
                  <c:v>65.853979851428292</c:v>
                </c:pt>
                <c:pt idx="28">
                  <c:v>65.486216916501192</c:v>
                </c:pt>
                <c:pt idx="29">
                  <c:v>65.128647112626837</c:v>
                </c:pt>
                <c:pt idx="30">
                  <c:v>64.780829976195534</c:v>
                </c:pt>
                <c:pt idx="31">
                  <c:v>64.442351651620967</c:v>
                </c:pt>
                <c:pt idx="32">
                  <c:v>64.112822838394592</c:v>
                </c:pt>
                <c:pt idx="33">
                  <c:v>63.791876929687035</c:v>
                </c:pt>
                <c:pt idx="34">
                  <c:v>63.479168321638483</c:v>
                </c:pt>
                <c:pt idx="35">
                  <c:v>63.174370875063865</c:v>
                </c:pt>
                <c:pt idx="36">
                  <c:v>62.877176513528909</c:v>
                </c:pt>
                <c:pt idx="37">
                  <c:v>62.587293943673473</c:v>
                </c:pt>
                <c:pt idx="38">
                  <c:v>62.304447485328915</c:v>
                </c:pt>
                <c:pt idx="39">
                  <c:v>62.028376000417978</c:v>
                </c:pt>
                <c:pt idx="40">
                  <c:v>61.758831910887693</c:v>
                </c:pt>
                <c:pt idx="41">
                  <c:v>61.495580297021242</c:v>
                </c:pt>
                <c:pt idx="42">
                  <c:v>61.23839806843413</c:v>
                </c:pt>
                <c:pt idx="43">
                  <c:v>60.987073200900916</c:v>
                </c:pt>
                <c:pt idx="44">
                  <c:v>60.741404032895353</c:v>
                </c:pt>
                <c:pt idx="45">
                  <c:v>60.501198616376186</c:v>
                </c:pt>
                <c:pt idx="46">
                  <c:v>60.266274116921387</c:v>
                </c:pt>
                <c:pt idx="47">
                  <c:v>60.036456258819449</c:v>
                </c:pt>
                <c:pt idx="48">
                  <c:v>59.81157881117155</c:v>
                </c:pt>
                <c:pt idx="49">
                  <c:v>59.591483111454913</c:v>
                </c:pt>
                <c:pt idx="50">
                  <c:v>58.98741813449486</c:v>
                </c:pt>
                <c:pt idx="51">
                  <c:v>58.417963349977228</c:v>
                </c:pt>
                <c:pt idx="52">
                  <c:v>57.880248741732778</c:v>
                </c:pt>
                <c:pt idx="53">
                  <c:v>57.371729720691512</c:v>
                </c:pt>
                <c:pt idx="54">
                  <c:v>56.890140698402519</c:v>
                </c:pt>
                <c:pt idx="55">
                  <c:v>56.433456553691549</c:v>
                </c:pt>
                <c:pt idx="56">
                  <c:v>55.999860448013116</c:v>
                </c:pt>
                <c:pt idx="57">
                  <c:v>55.587716784502213</c:v>
                </c:pt>
                <c:pt idx="58">
                  <c:v>55.195548362862951</c:v>
                </c:pt>
                <c:pt idx="59">
                  <c:v>54.822016978771664</c:v>
                </c:pt>
                <c:pt idx="60">
                  <c:v>54.465906867973992</c:v>
                </c:pt>
                <c:pt idx="61">
                  <c:v>54.126110512969056</c:v>
                </c:pt>
                <c:pt idx="62">
                  <c:v>53.801616422319356</c:v>
                </c:pt>
                <c:pt idx="63">
                  <c:v>53.491498565264408</c:v>
                </c:pt>
                <c:pt idx="64">
                  <c:v>53.194907201960532</c:v>
                </c:pt>
                <c:pt idx="65">
                  <c:v>52.911060895700146</c:v>
                </c:pt>
                <c:pt idx="66">
                  <c:v>52.639239530442431</c:v>
                </c:pt>
                <c:pt idx="67">
                  <c:v>52.37877818685903</c:v>
                </c:pt>
                <c:pt idx="68">
                  <c:v>52.129061754360443</c:v>
                </c:pt>
                <c:pt idx="69">
                  <c:v>51.889520176373821</c:v>
                </c:pt>
                <c:pt idx="70">
                  <c:v>51.659624242389249</c:v>
                </c:pt>
                <c:pt idx="71">
                  <c:v>51.43888185367905</c:v>
                </c:pt>
                <c:pt idx="72">
                  <c:v>51.226834700676626</c:v>
                </c:pt>
                <c:pt idx="73">
                  <c:v>51.023055299211876</c:v>
                </c:pt>
                <c:pt idx="74">
                  <c:v>50.827144340487614</c:v>
                </c:pt>
                <c:pt idx="75">
                  <c:v>50.638728316121522</c:v>
                </c:pt>
                <c:pt idx="76">
                  <c:v>50.457457384993276</c:v>
                </c:pt>
                <c:pt idx="77">
                  <c:v>50.283003453206753</c:v>
                </c:pt>
                <c:pt idx="78">
                  <c:v>50.115058442346125</c:v>
                </c:pt>
                <c:pt idx="79">
                  <c:v>49.953332724492213</c:v>
                </c:pt>
                <c:pt idx="80">
                  <c:v>49.797553705266346</c:v>
                </c:pt>
                <c:pt idx="81">
                  <c:v>49.647464538563405</c:v>
                </c:pt>
                <c:pt idx="82">
                  <c:v>49.502822958688036</c:v>
                </c:pt>
                <c:pt idx="83">
                  <c:v>49.363400217372856</c:v>
                </c:pt>
                <c:pt idx="84">
                  <c:v>49.228980114677853</c:v>
                </c:pt>
                <c:pt idx="85">
                  <c:v>49.099358114084822</c:v>
                </c:pt>
                <c:pt idx="86">
                  <c:v>48.974340533239449</c:v>
                </c:pt>
                <c:pt idx="87">
                  <c:v>48.853743802782674</c:v>
                </c:pt>
                <c:pt idx="88">
                  <c:v>48.737393786573755</c:v>
                </c:pt>
                <c:pt idx="89">
                  <c:v>48.625125157359108</c:v>
                </c:pt>
                <c:pt idx="90">
                  <c:v>48.516780822597489</c:v>
                </c:pt>
                <c:pt idx="91">
                  <c:v>48.412211395728129</c:v>
                </c:pt>
                <c:pt idx="92">
                  <c:v>48.311274708673629</c:v>
                </c:pt>
                <c:pt idx="93">
                  <c:v>48.21383536181461</c:v>
                </c:pt>
                <c:pt idx="94">
                  <c:v>48.119764308064717</c:v>
                </c:pt>
                <c:pt idx="95">
                  <c:v>48.028938468021536</c:v>
                </c:pt>
                <c:pt idx="96">
                  <c:v>47.941240373474841</c:v>
                </c:pt>
                <c:pt idx="97">
                  <c:v>47.8565578368258</c:v>
                </c:pt>
                <c:pt idx="98">
                  <c:v>47.774783644211531</c:v>
                </c:pt>
                <c:pt idx="99">
                  <c:v>47.695815270344383</c:v>
                </c:pt>
                <c:pt idx="100">
                  <c:v>47.619554613266054</c:v>
                </c:pt>
                <c:pt idx="101">
                  <c:v>47.545907747387602</c:v>
                </c:pt>
                <c:pt idx="102">
                  <c:v>47.474784693338549</c:v>
                </c:pt>
                <c:pt idx="103">
                  <c:v>47.406099203284874</c:v>
                </c:pt>
                <c:pt idx="104">
                  <c:v>47.339768560497873</c:v>
                </c:pt>
                <c:pt idx="105">
                  <c:v>47.275713392065789</c:v>
                </c:pt>
                <c:pt idx="106">
                  <c:v>47.21385749373848</c:v>
                </c:pt>
                <c:pt idx="107">
                  <c:v>47.154127665984582</c:v>
                </c:pt>
                <c:pt idx="108">
                  <c:v>47.096453560420287</c:v>
                </c:pt>
                <c:pt idx="109">
                  <c:v>47.040767535841347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Sheet2!$A$29</c:f>
              <c:strCache>
                <c:ptCount val="1"/>
                <c:pt idx="0">
                  <c:v>selection 1</c:v>
                </c:pt>
              </c:strCache>
            </c:strRef>
          </c:tx>
          <c:spPr>
            <a:ln>
              <a:noFill/>
            </a:ln>
          </c:spPr>
          <c:marker>
            <c:symbol val="plus"/>
            <c:size val="10"/>
            <c:spPr>
              <a:ln w="31750">
                <a:solidFill>
                  <a:srgbClr val="FF0000"/>
                </a:solidFill>
              </a:ln>
            </c:spPr>
          </c:marker>
          <c:dPt>
            <c:idx val="0"/>
            <c:bubble3D val="0"/>
            <c:spPr>
              <a:ln w="38100">
                <a:noFill/>
              </a:ln>
            </c:spPr>
          </c:dPt>
          <c:xVal>
            <c:numRef>
              <c:f>Sheet2!$B$29</c:f>
              <c:numCache>
                <c:formatCode>0.00</c:formatCode>
                <c:ptCount val="1"/>
                <c:pt idx="0">
                  <c:v>2.4</c:v>
                </c:pt>
              </c:numCache>
            </c:numRef>
          </c:xVal>
          <c:yVal>
            <c:numRef>
              <c:f>Sheet2!$C$29</c:f>
              <c:numCache>
                <c:formatCode>0.00</c:formatCode>
                <c:ptCount val="1"/>
                <c:pt idx="0">
                  <c:v>91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Sheet2!$A$30</c:f>
              <c:strCache>
                <c:ptCount val="1"/>
                <c:pt idx="0">
                  <c:v>selection 2</c:v>
                </c:pt>
              </c:strCache>
            </c:strRef>
          </c:tx>
          <c:spPr>
            <a:ln>
              <a:noFill/>
            </a:ln>
          </c:spPr>
          <c:marker>
            <c:symbol val="x"/>
            <c:size val="8"/>
            <c:spPr>
              <a:noFill/>
              <a:ln w="28575">
                <a:solidFill>
                  <a:srgbClr val="0070C0"/>
                </a:solidFill>
              </a:ln>
            </c:spPr>
          </c:marker>
          <c:xVal>
            <c:numRef>
              <c:f>Sheet2!$B$30</c:f>
              <c:numCache>
                <c:formatCode>0.00</c:formatCode>
                <c:ptCount val="1"/>
                <c:pt idx="0">
                  <c:v>2.89</c:v>
                </c:pt>
              </c:numCache>
            </c:numRef>
          </c:xVal>
          <c:yVal>
            <c:numRef>
              <c:f>Sheet2!$C$30</c:f>
              <c:numCache>
                <c:formatCode>0.00</c:formatCode>
                <c:ptCount val="1"/>
                <c:pt idx="0">
                  <c:v>88.3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18944"/>
        <c:axId val="56619520"/>
      </c:scatterChart>
      <c:valAx>
        <c:axId val="56618944"/>
        <c:scaling>
          <c:orientation val="minMax"/>
          <c:max val="1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PT"/>
                  <a:t>t, mm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56619520"/>
        <c:crosses val="autoZero"/>
        <c:crossBetween val="midCat"/>
      </c:valAx>
      <c:valAx>
        <c:axId val="56619520"/>
        <c:scaling>
          <c:orientation val="minMax"/>
          <c:max val="12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PT"/>
                  <a:t>D,</a:t>
                </a:r>
                <a:r>
                  <a:rPr lang="pt-PT" baseline="0"/>
                  <a:t> mm</a:t>
                </a:r>
                <a:endParaRPr lang="pt-PT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56618944"/>
        <c:crosses val="autoZero"/>
        <c:crossBetween val="midCat"/>
      </c:valAx>
      <c:spPr>
        <a:ln w="19050"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18235071122087E-2"/>
          <c:y val="4.5540930025256263E-2"/>
          <c:w val="0.76449139312131442"/>
          <c:h val="0.8380900311989303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Sheet3!$K$2</c:f>
              <c:strCache>
                <c:ptCount val="1"/>
                <c:pt idx="0">
                  <c:v>Eq. (2.04)</c:v>
                </c:pt>
              </c:strCache>
            </c:strRef>
          </c:tx>
          <c:marker>
            <c:symbol val="none"/>
          </c:marker>
          <c:xVal>
            <c:numRef>
              <c:f>Sheet3!$H$7:$H$116</c:f>
              <c:numCache>
                <c:formatCode>0.00</c:formatCode>
                <c:ptCount val="110"/>
                <c:pt idx="0">
                  <c:v>1</c:v>
                </c:pt>
                <c:pt idx="1">
                  <c:v>1.0408163265306123</c:v>
                </c:pt>
                <c:pt idx="2">
                  <c:v>1.0816326530612246</c:v>
                </c:pt>
                <c:pt idx="3">
                  <c:v>1.1224489795918366</c:v>
                </c:pt>
                <c:pt idx="4">
                  <c:v>1.1632653061224489</c:v>
                </c:pt>
                <c:pt idx="5">
                  <c:v>1.2040816326530612</c:v>
                </c:pt>
                <c:pt idx="6">
                  <c:v>1.2448979591836735</c:v>
                </c:pt>
                <c:pt idx="7">
                  <c:v>1.2857142857142856</c:v>
                </c:pt>
                <c:pt idx="8">
                  <c:v>1.3265306122448979</c:v>
                </c:pt>
                <c:pt idx="9">
                  <c:v>1.3673469387755102</c:v>
                </c:pt>
                <c:pt idx="10">
                  <c:v>1.4081632653061225</c:v>
                </c:pt>
                <c:pt idx="11">
                  <c:v>1.4489795918367347</c:v>
                </c:pt>
                <c:pt idx="12">
                  <c:v>1.489795918367347</c:v>
                </c:pt>
                <c:pt idx="13">
                  <c:v>1.5306122448979591</c:v>
                </c:pt>
                <c:pt idx="14">
                  <c:v>1.5714285714285714</c:v>
                </c:pt>
                <c:pt idx="15">
                  <c:v>1.6122448979591835</c:v>
                </c:pt>
                <c:pt idx="16">
                  <c:v>1.6530612244897958</c:v>
                </c:pt>
                <c:pt idx="17">
                  <c:v>1.693877551020408</c:v>
                </c:pt>
                <c:pt idx="18">
                  <c:v>1.7346938775510203</c:v>
                </c:pt>
                <c:pt idx="19">
                  <c:v>1.7755102040816326</c:v>
                </c:pt>
                <c:pt idx="20">
                  <c:v>1.8163265306122449</c:v>
                </c:pt>
                <c:pt idx="21">
                  <c:v>1.8571428571428572</c:v>
                </c:pt>
                <c:pt idx="22">
                  <c:v>1.8979591836734693</c:v>
                </c:pt>
                <c:pt idx="23">
                  <c:v>1.9387755102040816</c:v>
                </c:pt>
                <c:pt idx="24">
                  <c:v>1.9795918367346939</c:v>
                </c:pt>
                <c:pt idx="25">
                  <c:v>2.0204081632653059</c:v>
                </c:pt>
                <c:pt idx="26">
                  <c:v>2.0612244897959182</c:v>
                </c:pt>
                <c:pt idx="27">
                  <c:v>2.1020408163265305</c:v>
                </c:pt>
                <c:pt idx="28">
                  <c:v>2.1428571428571428</c:v>
                </c:pt>
                <c:pt idx="29">
                  <c:v>2.1836734693877551</c:v>
                </c:pt>
                <c:pt idx="30">
                  <c:v>2.2244897959183669</c:v>
                </c:pt>
                <c:pt idx="31">
                  <c:v>2.2653061224489797</c:v>
                </c:pt>
                <c:pt idx="32">
                  <c:v>2.3061224489795915</c:v>
                </c:pt>
                <c:pt idx="33">
                  <c:v>2.3469387755102042</c:v>
                </c:pt>
                <c:pt idx="34">
                  <c:v>2.3877551020408161</c:v>
                </c:pt>
                <c:pt idx="35">
                  <c:v>2.4285714285714284</c:v>
                </c:pt>
                <c:pt idx="36">
                  <c:v>2.4693877551020407</c:v>
                </c:pt>
                <c:pt idx="37">
                  <c:v>2.510204081632653</c:v>
                </c:pt>
                <c:pt idx="38">
                  <c:v>2.5510204081632653</c:v>
                </c:pt>
                <c:pt idx="39">
                  <c:v>2.5918367346938771</c:v>
                </c:pt>
                <c:pt idx="40">
                  <c:v>2.6326530612244898</c:v>
                </c:pt>
                <c:pt idx="41">
                  <c:v>2.6734693877551017</c:v>
                </c:pt>
                <c:pt idx="42">
                  <c:v>2.7142857142857144</c:v>
                </c:pt>
                <c:pt idx="43">
                  <c:v>2.7551020408163263</c:v>
                </c:pt>
                <c:pt idx="44">
                  <c:v>2.7959183673469385</c:v>
                </c:pt>
                <c:pt idx="45">
                  <c:v>2.8367346938775508</c:v>
                </c:pt>
                <c:pt idx="46">
                  <c:v>2.8775510204081631</c:v>
                </c:pt>
                <c:pt idx="47">
                  <c:v>2.9183673469387754</c:v>
                </c:pt>
                <c:pt idx="48">
                  <c:v>2.9591836734693877</c:v>
                </c:pt>
                <c:pt idx="49">
                  <c:v>3</c:v>
                </c:pt>
                <c:pt idx="50">
                  <c:v>3.1166666666666667</c:v>
                </c:pt>
                <c:pt idx="51">
                  <c:v>3.2333333333333334</c:v>
                </c:pt>
                <c:pt idx="52">
                  <c:v>3.35</c:v>
                </c:pt>
                <c:pt idx="53">
                  <c:v>3.4666666666666668</c:v>
                </c:pt>
                <c:pt idx="54">
                  <c:v>3.5833333333333335</c:v>
                </c:pt>
                <c:pt idx="55">
                  <c:v>3.7</c:v>
                </c:pt>
                <c:pt idx="56">
                  <c:v>3.8166666666666664</c:v>
                </c:pt>
                <c:pt idx="57">
                  <c:v>3.9333333333333336</c:v>
                </c:pt>
                <c:pt idx="58">
                  <c:v>4.05</c:v>
                </c:pt>
                <c:pt idx="59">
                  <c:v>4.166666666666667</c:v>
                </c:pt>
                <c:pt idx="60">
                  <c:v>4.2833333333333332</c:v>
                </c:pt>
                <c:pt idx="61">
                  <c:v>4.4000000000000004</c:v>
                </c:pt>
                <c:pt idx="62">
                  <c:v>4.5166666666666666</c:v>
                </c:pt>
                <c:pt idx="63">
                  <c:v>4.6333333333333329</c:v>
                </c:pt>
                <c:pt idx="64">
                  <c:v>4.75</c:v>
                </c:pt>
                <c:pt idx="65">
                  <c:v>4.8666666666666671</c:v>
                </c:pt>
                <c:pt idx="66">
                  <c:v>4.9833333333333334</c:v>
                </c:pt>
                <c:pt idx="67">
                  <c:v>5.0999999999999996</c:v>
                </c:pt>
                <c:pt idx="68">
                  <c:v>5.2166666666666668</c:v>
                </c:pt>
                <c:pt idx="69">
                  <c:v>5.3333333333333339</c:v>
                </c:pt>
                <c:pt idx="70">
                  <c:v>5.45</c:v>
                </c:pt>
                <c:pt idx="71">
                  <c:v>5.5666666666666664</c:v>
                </c:pt>
                <c:pt idx="72">
                  <c:v>5.6833333333333336</c:v>
                </c:pt>
                <c:pt idx="73">
                  <c:v>5.8</c:v>
                </c:pt>
                <c:pt idx="74">
                  <c:v>5.9166666666666661</c:v>
                </c:pt>
                <c:pt idx="75">
                  <c:v>6.0333333333333332</c:v>
                </c:pt>
                <c:pt idx="76">
                  <c:v>6.15</c:v>
                </c:pt>
                <c:pt idx="77">
                  <c:v>6.2666666666666666</c:v>
                </c:pt>
                <c:pt idx="78">
                  <c:v>6.3833333333333329</c:v>
                </c:pt>
                <c:pt idx="79">
                  <c:v>6.5</c:v>
                </c:pt>
                <c:pt idx="80">
                  <c:v>6.6166666666666671</c:v>
                </c:pt>
                <c:pt idx="81">
                  <c:v>6.7333333333333334</c:v>
                </c:pt>
                <c:pt idx="82">
                  <c:v>6.85</c:v>
                </c:pt>
                <c:pt idx="83">
                  <c:v>6.9666666666666668</c:v>
                </c:pt>
                <c:pt idx="84">
                  <c:v>7.083333333333333</c:v>
                </c:pt>
                <c:pt idx="85">
                  <c:v>7.2</c:v>
                </c:pt>
                <c:pt idx="86">
                  <c:v>7.3166666666666664</c:v>
                </c:pt>
                <c:pt idx="87">
                  <c:v>7.4333333333333336</c:v>
                </c:pt>
                <c:pt idx="88">
                  <c:v>7.55</c:v>
                </c:pt>
                <c:pt idx="89">
                  <c:v>7.666666666666667</c:v>
                </c:pt>
                <c:pt idx="90">
                  <c:v>7.7833333333333332</c:v>
                </c:pt>
                <c:pt idx="91">
                  <c:v>7.9</c:v>
                </c:pt>
                <c:pt idx="92">
                  <c:v>8.0166666666666657</c:v>
                </c:pt>
                <c:pt idx="93">
                  <c:v>8.1333333333333329</c:v>
                </c:pt>
                <c:pt idx="94">
                  <c:v>8.25</c:v>
                </c:pt>
                <c:pt idx="95">
                  <c:v>8.3666666666666671</c:v>
                </c:pt>
                <c:pt idx="96">
                  <c:v>8.4833333333333343</c:v>
                </c:pt>
                <c:pt idx="97">
                  <c:v>8.6</c:v>
                </c:pt>
                <c:pt idx="98">
                  <c:v>8.7166666666666668</c:v>
                </c:pt>
                <c:pt idx="99">
                  <c:v>8.8333333333333321</c:v>
                </c:pt>
                <c:pt idx="100">
                  <c:v>8.9499999999999993</c:v>
                </c:pt>
                <c:pt idx="101">
                  <c:v>9.0666666666666664</c:v>
                </c:pt>
                <c:pt idx="102">
                  <c:v>9.1833333333333336</c:v>
                </c:pt>
                <c:pt idx="103">
                  <c:v>9.3000000000000007</c:v>
                </c:pt>
                <c:pt idx="104">
                  <c:v>9.4166666666666679</c:v>
                </c:pt>
                <c:pt idx="105">
                  <c:v>9.5333333333333332</c:v>
                </c:pt>
                <c:pt idx="106">
                  <c:v>9.65</c:v>
                </c:pt>
                <c:pt idx="107">
                  <c:v>9.7666666666666657</c:v>
                </c:pt>
                <c:pt idx="108">
                  <c:v>9.8833333333333329</c:v>
                </c:pt>
                <c:pt idx="109">
                  <c:v>10</c:v>
                </c:pt>
              </c:numCache>
            </c:numRef>
          </c:xVal>
          <c:yVal>
            <c:numRef>
              <c:f>Sheet3!$L$7:$L$116</c:f>
              <c:numCache>
                <c:formatCode>0.00</c:formatCode>
                <c:ptCount val="110"/>
                <c:pt idx="0">
                  <c:v>266.64406865156343</c:v>
                </c:pt>
                <c:pt idx="1">
                  <c:v>256.26747052117003</c:v>
                </c:pt>
                <c:pt idx="2">
                  <c:v>246.67709234978972</c:v>
                </c:pt>
                <c:pt idx="3">
                  <c:v>237.78716468734842</c:v>
                </c:pt>
                <c:pt idx="4">
                  <c:v>229.52395590132619</c:v>
                </c:pt>
                <c:pt idx="5">
                  <c:v>221.82373186869731</c:v>
                </c:pt>
                <c:pt idx="6">
                  <c:v>214.63111703994778</c:v>
                </c:pt>
                <c:pt idx="7">
                  <c:v>207.89776768137477</c:v>
                </c:pt>
                <c:pt idx="8">
                  <c:v>201.58129005726968</c:v>
                </c:pt>
                <c:pt idx="9">
                  <c:v>195.64435237051597</c:v>
                </c:pt>
                <c:pt idx="10">
                  <c:v>190.05395114830048</c:v>
                </c:pt>
                <c:pt idx="11">
                  <c:v>184.78080161897208</c:v>
                </c:pt>
                <c:pt idx="12">
                  <c:v>179.79882830092365</c:v>
                </c:pt>
                <c:pt idx="13">
                  <c:v>175.08473709725274</c:v>
                </c:pt>
                <c:pt idx="14">
                  <c:v>170.61765407696896</c:v>
                </c:pt>
                <c:pt idx="15">
                  <c:v>166.37881912487833</c:v>
                </c:pt>
                <c:pt idx="16">
                  <c:v>162.35132497667018</c:v>
                </c:pt>
                <c:pt idx="17">
                  <c:v>158.51989398387116</c:v>
                </c:pt>
                <c:pt idx="18">
                  <c:v>154.87068639433465</c:v>
                </c:pt>
                <c:pt idx="19">
                  <c:v>151.39113507680131</c:v>
                </c:pt>
                <c:pt idx="20">
                  <c:v>148.06980252978767</c:v>
                </c:pt>
                <c:pt idx="21">
                  <c:v>144.89625674644626</c:v>
                </c:pt>
                <c:pt idx="22">
                  <c:v>141.86096309686286</c:v>
                </c:pt>
                <c:pt idx="23">
                  <c:v>138.95518986732634</c:v>
                </c:pt>
                <c:pt idx="24">
                  <c:v>136.17092548546265</c:v>
                </c:pt>
                <c:pt idx="25">
                  <c:v>133.50080577868565</c:v>
                </c:pt>
                <c:pt idx="26">
                  <c:v>130.93804987520792</c:v>
                </c:pt>
                <c:pt idx="27">
                  <c:v>128.47640357289558</c:v>
                </c:pt>
                <c:pt idx="28">
                  <c:v>126.11008918025342</c:v>
                </c:pt>
                <c:pt idx="29">
                  <c:v>123.83376098272059</c:v>
                </c:pt>
                <c:pt idx="30">
                  <c:v>121.64246561175885</c:v>
                </c:pt>
                <c:pt idx="31">
                  <c:v>119.53160669836437</c:v>
                </c:pt>
                <c:pt idx="32">
                  <c:v>117.49691328018855</c:v>
                </c:pt>
                <c:pt idx="33">
                  <c:v>115.53441150530682</c:v>
                </c:pt>
                <c:pt idx="34">
                  <c:v>113.6403992381657</c:v>
                </c:pt>
                <c:pt idx="35">
                  <c:v>111.81142322627406</c:v>
                </c:pt>
                <c:pt idx="36">
                  <c:v>110.04425853135503</c:v>
                </c:pt>
                <c:pt idx="37">
                  <c:v>108.33588996721484</c:v>
                </c:pt>
                <c:pt idx="38">
                  <c:v>106.68349531957617</c:v>
                </c:pt>
                <c:pt idx="39">
                  <c:v>105.08443015143884</c:v>
                </c:pt>
                <c:pt idx="40">
                  <c:v>103.53621402189589</c:v>
                </c:pt>
                <c:pt idx="41">
                  <c:v>102.03651796734755</c:v>
                </c:pt>
                <c:pt idx="42">
                  <c:v>100.58315311223015</c:v>
                </c:pt>
                <c:pt idx="43">
                  <c:v>99.17406029212458</c:v>
                </c:pt>
                <c:pt idx="44">
                  <c:v>97.807300585789349</c:v>
                </c:pt>
                <c:pt idx="45">
                  <c:v>96.481046664572588</c:v>
                </c:pt>
                <c:pt idx="46">
                  <c:v>95.193574878043691</c:v>
                </c:pt>
                <c:pt idx="47">
                  <c:v>93.943258003768236</c:v>
                </c:pt>
                <c:pt idx="48">
                  <c:v>92.72855859710117</c:v>
                </c:pt>
                <c:pt idx="49">
                  <c:v>91.5480228838545</c:v>
                </c:pt>
                <c:pt idx="50">
                  <c:v>88.350057677863504</c:v>
                </c:pt>
                <c:pt idx="51">
                  <c:v>85.391292710105546</c:v>
                </c:pt>
                <c:pt idx="52">
                  <c:v>82.646736910914484</c:v>
                </c:pt>
                <c:pt idx="53">
                  <c:v>80.094763393079219</c:v>
                </c:pt>
                <c:pt idx="54">
                  <c:v>77.716561794234764</c:v>
                </c:pt>
                <c:pt idx="55">
                  <c:v>75.495694230152282</c:v>
                </c:pt>
                <c:pt idx="56">
                  <c:v>73.417732688910377</c:v>
                </c:pt>
                <c:pt idx="57">
                  <c:v>71.469960956612184</c:v>
                </c:pt>
                <c:pt idx="58">
                  <c:v>69.641128062114447</c:v>
                </c:pt>
                <c:pt idx="59">
                  <c:v>67.921243143041906</c:v>
                </c:pt>
                <c:pt idx="60">
                  <c:v>66.301403835643882</c:v>
                </c:pt>
                <c:pt idx="61">
                  <c:v>64.773651966264424</c:v>
                </c:pt>
                <c:pt idx="62">
                  <c:v>63.330851607972235</c:v>
                </c:pt>
                <c:pt idx="63">
                  <c:v>61.966585560289488</c:v>
                </c:pt>
                <c:pt idx="64">
                  <c:v>60.675067084539677</c:v>
                </c:pt>
                <c:pt idx="65">
                  <c:v>59.45106433479615</c:v>
                </c:pt>
                <c:pt idx="66">
                  <c:v>58.289835403881192</c:v>
                </c:pt>
                <c:pt idx="67">
                  <c:v>57.187072284620299</c:v>
                </c:pt>
                <c:pt idx="68">
                  <c:v>56.138852350672444</c:v>
                </c:pt>
                <c:pt idx="69">
                  <c:v>55.141596205501479</c:v>
                </c:pt>
                <c:pt idx="70">
                  <c:v>54.192030945241001</c:v>
                </c:pt>
                <c:pt idx="71">
                  <c:v>53.287158041199028</c:v>
                </c:pt>
                <c:pt idx="72">
                  <c:v>52.424225178183207</c:v>
                </c:pt>
                <c:pt idx="73">
                  <c:v>51.600701491648884</c:v>
                </c:pt>
                <c:pt idx="74">
                  <c:v>50.814255734536552</c:v>
                </c:pt>
                <c:pt idx="75">
                  <c:v>50.062736977238885</c:v>
                </c:pt>
                <c:pt idx="76">
                  <c:v>49.34415750431927</c:v>
                </c:pt>
                <c:pt idx="77">
                  <c:v>48.656677621703395</c:v>
                </c:pt>
                <c:pt idx="78">
                  <c:v>47.998592129922919</c:v>
                </c:pt>
                <c:pt idx="79">
                  <c:v>47.368318254086688</c:v>
                </c:pt>
                <c:pt idx="80">
                  <c:v>46.764384850782051</c:v>
                </c:pt>
                <c:pt idx="81">
                  <c:v>46.185422737030876</c:v>
                </c:pt>
                <c:pt idx="82">
                  <c:v>45.630156007527518</c:v>
                </c:pt>
                <c:pt idx="83">
                  <c:v>45.097394224307365</c:v>
                </c:pt>
                <c:pt idx="84">
                  <c:v>44.58602537825994</c:v>
                </c:pt>
                <c:pt idx="85">
                  <c:v>44.095009534939372</c:v>
                </c:pt>
                <c:pt idx="86">
                  <c:v>43.623373088292652</c:v>
                </c:pt>
                <c:pt idx="87">
                  <c:v>43.170203555516764</c:v>
                </c:pt>
                <c:pt idx="88">
                  <c:v>42.734644854511728</c:v>
                </c:pt>
                <c:pt idx="89">
                  <c:v>42.315893012522771</c:v>
                </c:pt>
                <c:pt idx="90">
                  <c:v>41.913192260729062</c:v>
                </c:pt>
                <c:pt idx="91">
                  <c:v>41.52583147488145</c:v>
                </c:pt>
                <c:pt idx="92">
                  <c:v>41.15314092673696</c:v>
                </c:pt>
                <c:pt idx="93">
                  <c:v>40.794489315082942</c:v>
                </c:pt>
                <c:pt idx="94">
                  <c:v>40.449281048674358</c:v>
                </c:pt>
                <c:pt idx="95">
                  <c:v>40.116953756494972</c:v>
                </c:pt>
                <c:pt idx="96">
                  <c:v>39.796976003458695</c:v>
                </c:pt>
                <c:pt idx="97">
                  <c:v>39.488845192042263</c:v>
                </c:pt>
                <c:pt idx="98">
                  <c:v>39.192085632429205</c:v>
                </c:pt>
                <c:pt idx="99">
                  <c:v>38.906246765585806</c:v>
                </c:pt>
                <c:pt idx="100">
                  <c:v>38.630901525314357</c:v>
                </c:pt>
                <c:pt idx="101">
                  <c:v>38.365644826765582</c:v>
                </c:pt>
                <c:pt idx="102">
                  <c:v>38.110092170164201</c:v>
                </c:pt>
                <c:pt idx="103">
                  <c:v>37.863878349630482</c:v>
                </c:pt>
                <c:pt idx="104">
                  <c:v>37.626656257983143</c:v>
                </c:pt>
                <c:pt idx="105">
                  <c:v>37.398095779301535</c:v>
                </c:pt>
                <c:pt idx="106">
                  <c:v>37.177882761820044</c:v>
                </c:pt>
                <c:pt idx="107">
                  <c:v>36.965718064437674</c:v>
                </c:pt>
                <c:pt idx="108">
                  <c:v>36.761316670759655</c:v>
                </c:pt>
                <c:pt idx="109">
                  <c:v>36.564406865156343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Sheet3!$N$2</c:f>
              <c:strCache>
                <c:ptCount val="1"/>
                <c:pt idx="0">
                  <c:v>Eq. (2.05)</c:v>
                </c:pt>
              </c:strCache>
            </c:strRef>
          </c:tx>
          <c:marker>
            <c:symbol val="none"/>
          </c:marker>
          <c:xVal>
            <c:numRef>
              <c:f>Sheet3!$H$7:$H$116</c:f>
              <c:numCache>
                <c:formatCode>0.00</c:formatCode>
                <c:ptCount val="110"/>
                <c:pt idx="0">
                  <c:v>1</c:v>
                </c:pt>
                <c:pt idx="1">
                  <c:v>1.0408163265306123</c:v>
                </c:pt>
                <c:pt idx="2">
                  <c:v>1.0816326530612246</c:v>
                </c:pt>
                <c:pt idx="3">
                  <c:v>1.1224489795918366</c:v>
                </c:pt>
                <c:pt idx="4">
                  <c:v>1.1632653061224489</c:v>
                </c:pt>
                <c:pt idx="5">
                  <c:v>1.2040816326530612</c:v>
                </c:pt>
                <c:pt idx="6">
                  <c:v>1.2448979591836735</c:v>
                </c:pt>
                <c:pt idx="7">
                  <c:v>1.2857142857142856</c:v>
                </c:pt>
                <c:pt idx="8">
                  <c:v>1.3265306122448979</c:v>
                </c:pt>
                <c:pt idx="9">
                  <c:v>1.3673469387755102</c:v>
                </c:pt>
                <c:pt idx="10">
                  <c:v>1.4081632653061225</c:v>
                </c:pt>
                <c:pt idx="11">
                  <c:v>1.4489795918367347</c:v>
                </c:pt>
                <c:pt idx="12">
                  <c:v>1.489795918367347</c:v>
                </c:pt>
                <c:pt idx="13">
                  <c:v>1.5306122448979591</c:v>
                </c:pt>
                <c:pt idx="14">
                  <c:v>1.5714285714285714</c:v>
                </c:pt>
                <c:pt idx="15">
                  <c:v>1.6122448979591835</c:v>
                </c:pt>
                <c:pt idx="16">
                  <c:v>1.6530612244897958</c:v>
                </c:pt>
                <c:pt idx="17">
                  <c:v>1.693877551020408</c:v>
                </c:pt>
                <c:pt idx="18">
                  <c:v>1.7346938775510203</c:v>
                </c:pt>
                <c:pt idx="19">
                  <c:v>1.7755102040816326</c:v>
                </c:pt>
                <c:pt idx="20">
                  <c:v>1.8163265306122449</c:v>
                </c:pt>
                <c:pt idx="21">
                  <c:v>1.8571428571428572</c:v>
                </c:pt>
                <c:pt idx="22">
                  <c:v>1.8979591836734693</c:v>
                </c:pt>
                <c:pt idx="23">
                  <c:v>1.9387755102040816</c:v>
                </c:pt>
                <c:pt idx="24">
                  <c:v>1.9795918367346939</c:v>
                </c:pt>
                <c:pt idx="25">
                  <c:v>2.0204081632653059</c:v>
                </c:pt>
                <c:pt idx="26">
                  <c:v>2.0612244897959182</c:v>
                </c:pt>
                <c:pt idx="27">
                  <c:v>2.1020408163265305</c:v>
                </c:pt>
                <c:pt idx="28">
                  <c:v>2.1428571428571428</c:v>
                </c:pt>
                <c:pt idx="29">
                  <c:v>2.1836734693877551</c:v>
                </c:pt>
                <c:pt idx="30">
                  <c:v>2.2244897959183669</c:v>
                </c:pt>
                <c:pt idx="31">
                  <c:v>2.2653061224489797</c:v>
                </c:pt>
                <c:pt idx="32">
                  <c:v>2.3061224489795915</c:v>
                </c:pt>
                <c:pt idx="33">
                  <c:v>2.3469387755102042</c:v>
                </c:pt>
                <c:pt idx="34">
                  <c:v>2.3877551020408161</c:v>
                </c:pt>
                <c:pt idx="35">
                  <c:v>2.4285714285714284</c:v>
                </c:pt>
                <c:pt idx="36">
                  <c:v>2.4693877551020407</c:v>
                </c:pt>
                <c:pt idx="37">
                  <c:v>2.510204081632653</c:v>
                </c:pt>
                <c:pt idx="38">
                  <c:v>2.5510204081632653</c:v>
                </c:pt>
                <c:pt idx="39">
                  <c:v>2.5918367346938771</c:v>
                </c:pt>
                <c:pt idx="40">
                  <c:v>2.6326530612244898</c:v>
                </c:pt>
                <c:pt idx="41">
                  <c:v>2.6734693877551017</c:v>
                </c:pt>
                <c:pt idx="42">
                  <c:v>2.7142857142857144</c:v>
                </c:pt>
                <c:pt idx="43">
                  <c:v>2.7551020408163263</c:v>
                </c:pt>
                <c:pt idx="44">
                  <c:v>2.7959183673469385</c:v>
                </c:pt>
                <c:pt idx="45">
                  <c:v>2.8367346938775508</c:v>
                </c:pt>
                <c:pt idx="46">
                  <c:v>2.8775510204081631</c:v>
                </c:pt>
                <c:pt idx="47">
                  <c:v>2.9183673469387754</c:v>
                </c:pt>
                <c:pt idx="48">
                  <c:v>2.9591836734693877</c:v>
                </c:pt>
                <c:pt idx="49">
                  <c:v>3</c:v>
                </c:pt>
                <c:pt idx="50">
                  <c:v>3.1166666666666667</c:v>
                </c:pt>
                <c:pt idx="51">
                  <c:v>3.2333333333333334</c:v>
                </c:pt>
                <c:pt idx="52">
                  <c:v>3.35</c:v>
                </c:pt>
                <c:pt idx="53">
                  <c:v>3.4666666666666668</c:v>
                </c:pt>
                <c:pt idx="54">
                  <c:v>3.5833333333333335</c:v>
                </c:pt>
                <c:pt idx="55">
                  <c:v>3.7</c:v>
                </c:pt>
                <c:pt idx="56">
                  <c:v>3.8166666666666664</c:v>
                </c:pt>
                <c:pt idx="57">
                  <c:v>3.9333333333333336</c:v>
                </c:pt>
                <c:pt idx="58">
                  <c:v>4.05</c:v>
                </c:pt>
                <c:pt idx="59">
                  <c:v>4.166666666666667</c:v>
                </c:pt>
                <c:pt idx="60">
                  <c:v>4.2833333333333332</c:v>
                </c:pt>
                <c:pt idx="61">
                  <c:v>4.4000000000000004</c:v>
                </c:pt>
                <c:pt idx="62">
                  <c:v>4.5166666666666666</c:v>
                </c:pt>
                <c:pt idx="63">
                  <c:v>4.6333333333333329</c:v>
                </c:pt>
                <c:pt idx="64">
                  <c:v>4.75</c:v>
                </c:pt>
                <c:pt idx="65">
                  <c:v>4.8666666666666671</c:v>
                </c:pt>
                <c:pt idx="66">
                  <c:v>4.9833333333333334</c:v>
                </c:pt>
                <c:pt idx="67">
                  <c:v>5.0999999999999996</c:v>
                </c:pt>
                <c:pt idx="68">
                  <c:v>5.2166666666666668</c:v>
                </c:pt>
                <c:pt idx="69">
                  <c:v>5.3333333333333339</c:v>
                </c:pt>
                <c:pt idx="70">
                  <c:v>5.45</c:v>
                </c:pt>
                <c:pt idx="71">
                  <c:v>5.5666666666666664</c:v>
                </c:pt>
                <c:pt idx="72">
                  <c:v>5.6833333333333336</c:v>
                </c:pt>
                <c:pt idx="73">
                  <c:v>5.8</c:v>
                </c:pt>
                <c:pt idx="74">
                  <c:v>5.9166666666666661</c:v>
                </c:pt>
                <c:pt idx="75">
                  <c:v>6.0333333333333332</c:v>
                </c:pt>
                <c:pt idx="76">
                  <c:v>6.15</c:v>
                </c:pt>
                <c:pt idx="77">
                  <c:v>6.2666666666666666</c:v>
                </c:pt>
                <c:pt idx="78">
                  <c:v>6.3833333333333329</c:v>
                </c:pt>
                <c:pt idx="79">
                  <c:v>6.5</c:v>
                </c:pt>
                <c:pt idx="80">
                  <c:v>6.6166666666666671</c:v>
                </c:pt>
                <c:pt idx="81">
                  <c:v>6.7333333333333334</c:v>
                </c:pt>
                <c:pt idx="82">
                  <c:v>6.85</c:v>
                </c:pt>
                <c:pt idx="83">
                  <c:v>6.9666666666666668</c:v>
                </c:pt>
                <c:pt idx="84">
                  <c:v>7.083333333333333</c:v>
                </c:pt>
                <c:pt idx="85">
                  <c:v>7.2</c:v>
                </c:pt>
                <c:pt idx="86">
                  <c:v>7.3166666666666664</c:v>
                </c:pt>
                <c:pt idx="87">
                  <c:v>7.4333333333333336</c:v>
                </c:pt>
                <c:pt idx="88">
                  <c:v>7.55</c:v>
                </c:pt>
                <c:pt idx="89">
                  <c:v>7.666666666666667</c:v>
                </c:pt>
                <c:pt idx="90">
                  <c:v>7.7833333333333332</c:v>
                </c:pt>
                <c:pt idx="91">
                  <c:v>7.9</c:v>
                </c:pt>
                <c:pt idx="92">
                  <c:v>8.0166666666666657</c:v>
                </c:pt>
                <c:pt idx="93">
                  <c:v>8.1333333333333329</c:v>
                </c:pt>
                <c:pt idx="94">
                  <c:v>8.25</c:v>
                </c:pt>
                <c:pt idx="95">
                  <c:v>8.3666666666666671</c:v>
                </c:pt>
                <c:pt idx="96">
                  <c:v>8.4833333333333343</c:v>
                </c:pt>
                <c:pt idx="97">
                  <c:v>8.6</c:v>
                </c:pt>
                <c:pt idx="98">
                  <c:v>8.7166666666666668</c:v>
                </c:pt>
                <c:pt idx="99">
                  <c:v>8.8333333333333321</c:v>
                </c:pt>
                <c:pt idx="100">
                  <c:v>8.9499999999999993</c:v>
                </c:pt>
                <c:pt idx="101">
                  <c:v>9.0666666666666664</c:v>
                </c:pt>
                <c:pt idx="102">
                  <c:v>9.1833333333333336</c:v>
                </c:pt>
                <c:pt idx="103">
                  <c:v>9.3000000000000007</c:v>
                </c:pt>
                <c:pt idx="104">
                  <c:v>9.4166666666666679</c:v>
                </c:pt>
                <c:pt idx="105">
                  <c:v>9.5333333333333332</c:v>
                </c:pt>
                <c:pt idx="106">
                  <c:v>9.65</c:v>
                </c:pt>
                <c:pt idx="107">
                  <c:v>9.7666666666666657</c:v>
                </c:pt>
                <c:pt idx="108">
                  <c:v>9.8833333333333329</c:v>
                </c:pt>
                <c:pt idx="109">
                  <c:v>10</c:v>
                </c:pt>
              </c:numCache>
            </c:numRef>
          </c:xVal>
          <c:yVal>
            <c:numRef>
              <c:f>Sheet3!$O$7:$O$116</c:f>
              <c:numCache>
                <c:formatCode>0.00</c:formatCode>
                <c:ptCount val="110"/>
                <c:pt idx="0">
                  <c:v>3990261680788.1992</c:v>
                </c:pt>
                <c:pt idx="1">
                  <c:v>1995130840394.0996</c:v>
                </c:pt>
                <c:pt idx="2">
                  <c:v>997565420197.0498</c:v>
                </c:pt>
                <c:pt idx="3">
                  <c:v>498782710098.5249</c:v>
                </c:pt>
                <c:pt idx="4">
                  <c:v>249391355049.26245</c:v>
                </c:pt>
                <c:pt idx="5">
                  <c:v>124695677524.63123</c:v>
                </c:pt>
                <c:pt idx="6">
                  <c:v>62347838762.315613</c:v>
                </c:pt>
                <c:pt idx="7">
                  <c:v>31173919381.157806</c:v>
                </c:pt>
                <c:pt idx="8">
                  <c:v>15586959690.578903</c:v>
                </c:pt>
                <c:pt idx="9">
                  <c:v>7793479845.2894516</c:v>
                </c:pt>
                <c:pt idx="10">
                  <c:v>3896739922.6447258</c:v>
                </c:pt>
                <c:pt idx="11">
                  <c:v>1948369961.3223629</c:v>
                </c:pt>
                <c:pt idx="12">
                  <c:v>974184980.66118145</c:v>
                </c:pt>
                <c:pt idx="13">
                  <c:v>487092490.33059072</c:v>
                </c:pt>
                <c:pt idx="14">
                  <c:v>243546245.16529536</c:v>
                </c:pt>
                <c:pt idx="15">
                  <c:v>121773122.58264768</c:v>
                </c:pt>
                <c:pt idx="16">
                  <c:v>60886561.291323841</c:v>
                </c:pt>
                <c:pt idx="17">
                  <c:v>30443280.64566192</c:v>
                </c:pt>
                <c:pt idx="18">
                  <c:v>15221640.32283096</c:v>
                </c:pt>
                <c:pt idx="19">
                  <c:v>7610820.1614154801</c:v>
                </c:pt>
                <c:pt idx="20">
                  <c:v>3805410.08070774</c:v>
                </c:pt>
                <c:pt idx="21">
                  <c:v>1902705.04035387</c:v>
                </c:pt>
                <c:pt idx="22">
                  <c:v>951352.52017693501</c:v>
                </c:pt>
                <c:pt idx="23">
                  <c:v>475676.2600884675</c:v>
                </c:pt>
                <c:pt idx="24">
                  <c:v>237838.13004423375</c:v>
                </c:pt>
                <c:pt idx="25">
                  <c:v>118919.06502211688</c:v>
                </c:pt>
                <c:pt idx="26">
                  <c:v>59459.532511058438</c:v>
                </c:pt>
                <c:pt idx="27">
                  <c:v>29729.766255529219</c:v>
                </c:pt>
                <c:pt idx="28">
                  <c:v>14864.88312776461</c:v>
                </c:pt>
                <c:pt idx="29">
                  <c:v>7432.4415638823048</c:v>
                </c:pt>
                <c:pt idx="30">
                  <c:v>3716.2207819411524</c:v>
                </c:pt>
                <c:pt idx="31">
                  <c:v>1858.1103909705762</c:v>
                </c:pt>
                <c:pt idx="32">
                  <c:v>929.0551954852881</c:v>
                </c:pt>
                <c:pt idx="33">
                  <c:v>464.52759774264405</c:v>
                </c:pt>
                <c:pt idx="34">
                  <c:v>232.26379887132202</c:v>
                </c:pt>
                <c:pt idx="35">
                  <c:v>116.13189943566101</c:v>
                </c:pt>
                <c:pt idx="36">
                  <c:v>46.582352072501457</c:v>
                </c:pt>
                <c:pt idx="37">
                  <c:v>30.041732195565579</c:v>
                </c:pt>
                <c:pt idx="38">
                  <c:v>22.645785286397679</c:v>
                </c:pt>
                <c:pt idx="39">
                  <c:v>18.463426511168603</c:v>
                </c:pt>
                <c:pt idx="40">
                  <c:v>15.780911788726236</c:v>
                </c:pt>
                <c:pt idx="41">
                  <c:v>13.919143059435754</c:v>
                </c:pt>
                <c:pt idx="42">
                  <c:v>12.555249679444573</c:v>
                </c:pt>
                <c:pt idx="43">
                  <c:v>11.516089967832563</c:v>
                </c:pt>
                <c:pt idx="44">
                  <c:v>10.700473384392938</c:v>
                </c:pt>
                <c:pt idx="45">
                  <c:v>10.045302545496368</c:v>
                </c:pt>
                <c:pt idx="46">
                  <c:v>9.509189689528629</c:v>
                </c:pt>
                <c:pt idx="47">
                  <c:v>9.0638591139447513</c:v>
                </c:pt>
                <c:pt idx="48">
                  <c:v>8.6893355763828541</c:v>
                </c:pt>
                <c:pt idx="49">
                  <c:v>8.3711066271015007</c:v>
                </c:pt>
                <c:pt idx="50">
                  <c:v>7.6857466825079195</c:v>
                </c:pt>
                <c:pt idx="51">
                  <c:v>7.2230708678479738</c:v>
                </c:pt>
                <c:pt idx="52">
                  <c:v>6.9009183226735207</c:v>
                </c:pt>
                <c:pt idx="53">
                  <c:v>6.6731662128678089</c:v>
                </c:pt>
                <c:pt idx="54">
                  <c:v>6.5119195882628516</c:v>
                </c:pt>
                <c:pt idx="55">
                  <c:v>6.3993137307549244</c:v>
                </c:pt>
                <c:pt idx="56">
                  <c:v>6.3233757542398745</c:v>
                </c:pt>
                <c:pt idx="57">
                  <c:v>6.275779172017109</c:v>
                </c:pt>
                <c:pt idx="58">
                  <c:v>6.2505527838144381</c:v>
                </c:pt>
                <c:pt idx="59">
                  <c:v>6.2433019789512878</c:v>
                </c:pt>
                <c:pt idx="60">
                  <c:v>6.2507199023545397</c:v>
                </c:pt>
                <c:pt idx="61">
                  <c:v>6.2702699460591891</c:v>
                </c:pt>
                <c:pt idx="62">
                  <c:v>6.2999733720723778</c:v>
                </c:pt>
                <c:pt idx="63">
                  <c:v>6.3382635730677803</c:v>
                </c:pt>
                <c:pt idx="64">
                  <c:v>6.3838837851080825</c:v>
                </c:pt>
                <c:pt idx="65">
                  <c:v>6.435813850186948</c:v>
                </c:pt>
                <c:pt idx="66">
                  <c:v>6.493216835692416</c:v>
                </c:pt>
                <c:pt idx="67">
                  <c:v>6.5553994991023812</c:v>
                </c:pt>
                <c:pt idx="68">
                  <c:v>6.6217825802765873</c:v>
                </c:pt>
                <c:pt idx="69">
                  <c:v>6.6918781832596581</c:v>
                </c:pt>
                <c:pt idx="70">
                  <c:v>6.7652723481337143</c:v>
                </c:pt>
                <c:pt idx="71">
                  <c:v>6.8416114737579869</c:v>
                </c:pt>
                <c:pt idx="72">
                  <c:v>6.9205916331935891</c:v>
                </c:pt>
                <c:pt idx="73">
                  <c:v>7.0019500868258122</c:v>
                </c:pt>
                <c:pt idx="74">
                  <c:v>7.085458482759349</c:v>
                </c:pt>
                <c:pt idx="75">
                  <c:v>7.1709173652489717</c:v>
                </c:pt>
                <c:pt idx="76">
                  <c:v>7.2581517063580199</c:v>
                </c:pt>
                <c:pt idx="77">
                  <c:v>7.3470072448080987</c:v>
                </c:pt>
                <c:pt idx="78">
                  <c:v>7.4373474666161954</c:v>
                </c:pt>
                <c:pt idx="79">
                  <c:v>7.5290510997744731</c:v>
                </c:pt>
                <c:pt idx="80">
                  <c:v>7.622010023505247</c:v>
                </c:pt>
                <c:pt idx="81">
                  <c:v>7.7161275140463816</c:v>
                </c:pt>
                <c:pt idx="82">
                  <c:v>7.8113167652885451</c:v>
                </c:pt>
                <c:pt idx="83">
                  <c:v>7.907499635187996</c:v>
                </c:pt>
                <c:pt idx="84">
                  <c:v>8.0046055786548198</c:v>
                </c:pt>
                <c:pt idx="85">
                  <c:v>8.1025707352540159</c:v>
                </c:pt>
                <c:pt idx="86">
                  <c:v>8.2013371460631479</c:v>
                </c:pt>
                <c:pt idx="87">
                  <c:v>8.3008520787837767</c:v>
                </c:pt>
                <c:pt idx="88">
                  <c:v>8.4010674439882607</c:v>
                </c:pt>
                <c:pt idx="89">
                  <c:v>8.5019392884136558</c:v>
                </c:pt>
                <c:pt idx="90">
                  <c:v>8.6034273536537409</c:v>
                </c:pt>
                <c:pt idx="91">
                  <c:v>8.705494690574044</c:v>
                </c:pt>
                <c:pt idx="92">
                  <c:v>8.8081073213796817</c:v>
                </c:pt>
                <c:pt idx="93">
                  <c:v>8.9112339425772777</c:v>
                </c:pt>
                <c:pt idx="94">
                  <c:v>9.0148456631480514</c:v>
                </c:pt>
                <c:pt idx="95">
                  <c:v>9.1189157731364308</c:v>
                </c:pt>
                <c:pt idx="96">
                  <c:v>9.223419538592184</c:v>
                </c:pt>
                <c:pt idx="97">
                  <c:v>9.3283340194140774</c:v>
                </c:pt>
                <c:pt idx="98">
                  <c:v>9.4336379071516259</c:v>
                </c:pt>
                <c:pt idx="99">
                  <c:v>9.5393113802471419</c:v>
                </c:pt>
                <c:pt idx="100">
                  <c:v>9.6453359745578826</c:v>
                </c:pt>
                <c:pt idx="101">
                  <c:v>9.7516944672994494</c:v>
                </c:pt>
                <c:pt idx="102">
                  <c:v>9.8583707728063708</c:v>
                </c:pt>
                <c:pt idx="103">
                  <c:v>9.9653498487218659</c:v>
                </c:pt>
                <c:pt idx="104">
                  <c:v>10.072617611412653</c:v>
                </c:pt>
                <c:pt idx="105">
                  <c:v>10.180160859561497</c:v>
                </c:pt>
                <c:pt idx="106">
                  <c:v>10.287967205024337</c:v>
                </c:pt>
                <c:pt idx="107">
                  <c:v>10.396025010153934</c:v>
                </c:pt>
                <c:pt idx="108">
                  <c:v>10.504323330891095</c:v>
                </c:pt>
                <c:pt idx="109">
                  <c:v>10.612851865009674</c:v>
                </c:pt>
              </c:numCache>
            </c:numRef>
          </c:yVal>
          <c:smooth val="1"/>
        </c:ser>
        <c:ser>
          <c:idx val="5"/>
          <c:order val="2"/>
          <c:tx>
            <c:strRef>
              <c:f>Sheet3!$Q$2</c:f>
              <c:strCache>
                <c:ptCount val="1"/>
                <c:pt idx="0">
                  <c:v>Eq. (2.06)</c:v>
                </c:pt>
              </c:strCache>
            </c:strRef>
          </c:tx>
          <c:marker>
            <c:symbol val="none"/>
          </c:marker>
          <c:xVal>
            <c:numRef>
              <c:f>Sheet3!$H$7:$H$116</c:f>
              <c:numCache>
                <c:formatCode>0.00</c:formatCode>
                <c:ptCount val="110"/>
                <c:pt idx="0">
                  <c:v>1</c:v>
                </c:pt>
                <c:pt idx="1">
                  <c:v>1.0408163265306123</c:v>
                </c:pt>
                <c:pt idx="2">
                  <c:v>1.0816326530612246</c:v>
                </c:pt>
                <c:pt idx="3">
                  <c:v>1.1224489795918366</c:v>
                </c:pt>
                <c:pt idx="4">
                  <c:v>1.1632653061224489</c:v>
                </c:pt>
                <c:pt idx="5">
                  <c:v>1.2040816326530612</c:v>
                </c:pt>
                <c:pt idx="6">
                  <c:v>1.2448979591836735</c:v>
                </c:pt>
                <c:pt idx="7">
                  <c:v>1.2857142857142856</c:v>
                </c:pt>
                <c:pt idx="8">
                  <c:v>1.3265306122448979</c:v>
                </c:pt>
                <c:pt idx="9">
                  <c:v>1.3673469387755102</c:v>
                </c:pt>
                <c:pt idx="10">
                  <c:v>1.4081632653061225</c:v>
                </c:pt>
                <c:pt idx="11">
                  <c:v>1.4489795918367347</c:v>
                </c:pt>
                <c:pt idx="12">
                  <c:v>1.489795918367347</c:v>
                </c:pt>
                <c:pt idx="13">
                  <c:v>1.5306122448979591</c:v>
                </c:pt>
                <c:pt idx="14">
                  <c:v>1.5714285714285714</c:v>
                </c:pt>
                <c:pt idx="15">
                  <c:v>1.6122448979591835</c:v>
                </c:pt>
                <c:pt idx="16">
                  <c:v>1.6530612244897958</c:v>
                </c:pt>
                <c:pt idx="17">
                  <c:v>1.693877551020408</c:v>
                </c:pt>
                <c:pt idx="18">
                  <c:v>1.7346938775510203</c:v>
                </c:pt>
                <c:pt idx="19">
                  <c:v>1.7755102040816326</c:v>
                </c:pt>
                <c:pt idx="20">
                  <c:v>1.8163265306122449</c:v>
                </c:pt>
                <c:pt idx="21">
                  <c:v>1.8571428571428572</c:v>
                </c:pt>
                <c:pt idx="22">
                  <c:v>1.8979591836734693</c:v>
                </c:pt>
                <c:pt idx="23">
                  <c:v>1.9387755102040816</c:v>
                </c:pt>
                <c:pt idx="24">
                  <c:v>1.9795918367346939</c:v>
                </c:pt>
                <c:pt idx="25">
                  <c:v>2.0204081632653059</c:v>
                </c:pt>
                <c:pt idx="26">
                  <c:v>2.0612244897959182</c:v>
                </c:pt>
                <c:pt idx="27">
                  <c:v>2.1020408163265305</c:v>
                </c:pt>
                <c:pt idx="28">
                  <c:v>2.1428571428571428</c:v>
                </c:pt>
                <c:pt idx="29">
                  <c:v>2.1836734693877551</c:v>
                </c:pt>
                <c:pt idx="30">
                  <c:v>2.2244897959183669</c:v>
                </c:pt>
                <c:pt idx="31">
                  <c:v>2.2653061224489797</c:v>
                </c:pt>
                <c:pt idx="32">
                  <c:v>2.3061224489795915</c:v>
                </c:pt>
                <c:pt idx="33">
                  <c:v>2.3469387755102042</c:v>
                </c:pt>
                <c:pt idx="34">
                  <c:v>2.3877551020408161</c:v>
                </c:pt>
                <c:pt idx="35">
                  <c:v>2.4285714285714284</c:v>
                </c:pt>
                <c:pt idx="36">
                  <c:v>2.4693877551020407</c:v>
                </c:pt>
                <c:pt idx="37">
                  <c:v>2.510204081632653</c:v>
                </c:pt>
                <c:pt idx="38">
                  <c:v>2.5510204081632653</c:v>
                </c:pt>
                <c:pt idx="39">
                  <c:v>2.5918367346938771</c:v>
                </c:pt>
                <c:pt idx="40">
                  <c:v>2.6326530612244898</c:v>
                </c:pt>
                <c:pt idx="41">
                  <c:v>2.6734693877551017</c:v>
                </c:pt>
                <c:pt idx="42">
                  <c:v>2.7142857142857144</c:v>
                </c:pt>
                <c:pt idx="43">
                  <c:v>2.7551020408163263</c:v>
                </c:pt>
                <c:pt idx="44">
                  <c:v>2.7959183673469385</c:v>
                </c:pt>
                <c:pt idx="45">
                  <c:v>2.8367346938775508</c:v>
                </c:pt>
                <c:pt idx="46">
                  <c:v>2.8775510204081631</c:v>
                </c:pt>
                <c:pt idx="47">
                  <c:v>2.9183673469387754</c:v>
                </c:pt>
                <c:pt idx="48">
                  <c:v>2.9591836734693877</c:v>
                </c:pt>
                <c:pt idx="49">
                  <c:v>3</c:v>
                </c:pt>
                <c:pt idx="50">
                  <c:v>3.1166666666666667</c:v>
                </c:pt>
                <c:pt idx="51">
                  <c:v>3.2333333333333334</c:v>
                </c:pt>
                <c:pt idx="52">
                  <c:v>3.35</c:v>
                </c:pt>
                <c:pt idx="53">
                  <c:v>3.4666666666666668</c:v>
                </c:pt>
                <c:pt idx="54">
                  <c:v>3.5833333333333335</c:v>
                </c:pt>
                <c:pt idx="55">
                  <c:v>3.7</c:v>
                </c:pt>
                <c:pt idx="56">
                  <c:v>3.8166666666666664</c:v>
                </c:pt>
                <c:pt idx="57">
                  <c:v>3.9333333333333336</c:v>
                </c:pt>
                <c:pt idx="58">
                  <c:v>4.05</c:v>
                </c:pt>
                <c:pt idx="59">
                  <c:v>4.166666666666667</c:v>
                </c:pt>
                <c:pt idx="60">
                  <c:v>4.2833333333333332</c:v>
                </c:pt>
                <c:pt idx="61">
                  <c:v>4.4000000000000004</c:v>
                </c:pt>
                <c:pt idx="62">
                  <c:v>4.5166666666666666</c:v>
                </c:pt>
                <c:pt idx="63">
                  <c:v>4.6333333333333329</c:v>
                </c:pt>
                <c:pt idx="64">
                  <c:v>4.75</c:v>
                </c:pt>
                <c:pt idx="65">
                  <c:v>4.8666666666666671</c:v>
                </c:pt>
                <c:pt idx="66">
                  <c:v>4.9833333333333334</c:v>
                </c:pt>
                <c:pt idx="67">
                  <c:v>5.0999999999999996</c:v>
                </c:pt>
                <c:pt idx="68">
                  <c:v>5.2166666666666668</c:v>
                </c:pt>
                <c:pt idx="69">
                  <c:v>5.3333333333333339</c:v>
                </c:pt>
                <c:pt idx="70">
                  <c:v>5.45</c:v>
                </c:pt>
                <c:pt idx="71">
                  <c:v>5.5666666666666664</c:v>
                </c:pt>
                <c:pt idx="72">
                  <c:v>5.6833333333333336</c:v>
                </c:pt>
                <c:pt idx="73">
                  <c:v>5.8</c:v>
                </c:pt>
                <c:pt idx="74">
                  <c:v>5.9166666666666661</c:v>
                </c:pt>
                <c:pt idx="75">
                  <c:v>6.0333333333333332</c:v>
                </c:pt>
                <c:pt idx="76">
                  <c:v>6.15</c:v>
                </c:pt>
                <c:pt idx="77">
                  <c:v>6.2666666666666666</c:v>
                </c:pt>
                <c:pt idx="78">
                  <c:v>6.3833333333333329</c:v>
                </c:pt>
                <c:pt idx="79">
                  <c:v>6.5</c:v>
                </c:pt>
                <c:pt idx="80">
                  <c:v>6.6166666666666671</c:v>
                </c:pt>
                <c:pt idx="81">
                  <c:v>6.7333333333333334</c:v>
                </c:pt>
                <c:pt idx="82">
                  <c:v>6.85</c:v>
                </c:pt>
                <c:pt idx="83">
                  <c:v>6.9666666666666668</c:v>
                </c:pt>
                <c:pt idx="84">
                  <c:v>7.083333333333333</c:v>
                </c:pt>
                <c:pt idx="85">
                  <c:v>7.2</c:v>
                </c:pt>
                <c:pt idx="86">
                  <c:v>7.3166666666666664</c:v>
                </c:pt>
                <c:pt idx="87">
                  <c:v>7.4333333333333336</c:v>
                </c:pt>
                <c:pt idx="88">
                  <c:v>7.55</c:v>
                </c:pt>
                <c:pt idx="89">
                  <c:v>7.666666666666667</c:v>
                </c:pt>
                <c:pt idx="90">
                  <c:v>7.7833333333333332</c:v>
                </c:pt>
                <c:pt idx="91">
                  <c:v>7.9</c:v>
                </c:pt>
                <c:pt idx="92">
                  <c:v>8.0166666666666657</c:v>
                </c:pt>
                <c:pt idx="93">
                  <c:v>8.1333333333333329</c:v>
                </c:pt>
                <c:pt idx="94">
                  <c:v>8.25</c:v>
                </c:pt>
                <c:pt idx="95">
                  <c:v>8.3666666666666671</c:v>
                </c:pt>
                <c:pt idx="96">
                  <c:v>8.4833333333333343</c:v>
                </c:pt>
                <c:pt idx="97">
                  <c:v>8.6</c:v>
                </c:pt>
                <c:pt idx="98">
                  <c:v>8.7166666666666668</c:v>
                </c:pt>
                <c:pt idx="99">
                  <c:v>8.8333333333333321</c:v>
                </c:pt>
                <c:pt idx="100">
                  <c:v>8.9499999999999993</c:v>
                </c:pt>
                <c:pt idx="101">
                  <c:v>9.0666666666666664</c:v>
                </c:pt>
                <c:pt idx="102">
                  <c:v>9.1833333333333336</c:v>
                </c:pt>
                <c:pt idx="103">
                  <c:v>9.3000000000000007</c:v>
                </c:pt>
                <c:pt idx="104">
                  <c:v>9.4166666666666679</c:v>
                </c:pt>
                <c:pt idx="105">
                  <c:v>9.5333333333333332</c:v>
                </c:pt>
                <c:pt idx="106">
                  <c:v>9.65</c:v>
                </c:pt>
                <c:pt idx="107">
                  <c:v>9.7666666666666657</c:v>
                </c:pt>
                <c:pt idx="108">
                  <c:v>9.8833333333333329</c:v>
                </c:pt>
                <c:pt idx="109">
                  <c:v>10</c:v>
                </c:pt>
              </c:numCache>
            </c:numRef>
          </c:xVal>
          <c:yVal>
            <c:numRef>
              <c:f>Sheet3!$W$7:$W$116</c:f>
              <c:numCache>
                <c:formatCode>0.00</c:formatCode>
                <c:ptCount val="110"/>
                <c:pt idx="0">
                  <c:v>274.70986601064203</c:v>
                </c:pt>
                <c:pt idx="1">
                  <c:v>264.34782767654985</c:v>
                </c:pt>
                <c:pt idx="2">
                  <c:v>254.77287376320191</c:v>
                </c:pt>
                <c:pt idx="3">
                  <c:v>245.89922948594099</c:v>
                </c:pt>
                <c:pt idx="4">
                  <c:v>237.65315807852525</c:v>
                </c:pt>
                <c:pt idx="5">
                  <c:v>229.97092046629191</c:v>
                </c:pt>
                <c:pt idx="6">
                  <c:v>222.79713631183097</c:v>
                </c:pt>
                <c:pt idx="7">
                  <c:v>216.08345723926493</c:v>
                </c:pt>
                <c:pt idx="8">
                  <c:v>209.78748499877273</c:v>
                </c:pt>
                <c:pt idx="9">
                  <c:v>203.87188338983452</c:v>
                </c:pt>
                <c:pt idx="10">
                  <c:v>198.30364462985645</c:v>
                </c:pt>
                <c:pt idx="11">
                  <c:v>193.05347971424248</c:v>
                </c:pt>
                <c:pt idx="12">
                  <c:v>188.095308988711</c:v>
                </c:pt>
                <c:pt idx="13">
                  <c:v>183.40583422764976</c:v>
                </c:pt>
                <c:pt idx="14">
                  <c:v>178.96417739924289</c:v>
                </c:pt>
                <c:pt idx="15">
                  <c:v>174.7515742994851</c:v>
                </c:pt>
                <c:pt idx="16">
                  <c:v>170.75111357162666</c:v>
                </c:pt>
                <c:pt idx="17">
                  <c:v>166.94751345569938</c:v>
                </c:pt>
                <c:pt idx="18">
                  <c:v>163.32693005378013</c:v>
                </c:pt>
                <c:pt idx="19">
                  <c:v>159.87679203955753</c:v>
                </c:pt>
                <c:pt idx="20">
                  <c:v>156.58565765244018</c:v>
                </c:pt>
                <c:pt idx="21">
                  <c:v>153.44309054786538</c:v>
                </c:pt>
                <c:pt idx="22">
                  <c:v>150.4395516652923</c:v>
                </c:pt>
                <c:pt idx="23">
                  <c:v>147.56630475340791</c:v>
                </c:pt>
                <c:pt idx="24">
                  <c:v>144.81533358146984</c:v>
                </c:pt>
                <c:pt idx="25">
                  <c:v>142.17926918424888</c:v>
                </c:pt>
                <c:pt idx="26">
                  <c:v>139.65132574982181</c:v>
                </c:pt>
                <c:pt idx="27">
                  <c:v>137.22524397553542</c:v>
                </c:pt>
                <c:pt idx="28">
                  <c:v>134.89524089644198</c:v>
                </c:pt>
                <c:pt idx="29">
                  <c:v>132.65596533940013</c:v>
                </c:pt>
                <c:pt idx="30">
                  <c:v>130.50245828036833</c:v>
                </c:pt>
                <c:pt idx="31">
                  <c:v>128.43011748652722</c:v>
                </c:pt>
                <c:pt idx="32">
                  <c:v>126.43466591245542</c:v>
                </c:pt>
                <c:pt idx="33">
                  <c:v>124.51212339342449</c:v>
                </c:pt>
                <c:pt idx="34">
                  <c:v>122.65878124136592</c:v>
                </c:pt>
                <c:pt idx="35">
                  <c:v>120.87117940211263</c:v>
                </c:pt>
                <c:pt idx="36">
                  <c:v>119.14608587765531</c:v>
                </c:pt>
                <c:pt idx="37">
                  <c:v>117.48047815570558</c:v>
                </c:pt>
                <c:pt idx="38">
                  <c:v>115.87152642183693</c:v>
                </c:pt>
                <c:pt idx="39">
                  <c:v>114.31657835780074</c:v>
                </c:pt>
                <c:pt idx="40">
                  <c:v>112.81314535397047</c:v>
                </c:pt>
                <c:pt idx="41">
                  <c:v>111.35888998488916</c:v>
                </c:pt>
                <c:pt idx="42">
                  <c:v>109.95161461505883</c:v>
                </c:pt>
                <c:pt idx="43">
                  <c:v>108.58925101786589</c:v>
                </c:pt>
                <c:pt idx="44">
                  <c:v>107.26985090421093</c:v>
                </c:pt>
                <c:pt idx="45">
                  <c:v>105.99157726931838</c:v>
                </c:pt>
                <c:pt idx="46">
                  <c:v>104.75269647658837</c:v>
                </c:pt>
                <c:pt idx="47">
                  <c:v>103.55157100643021</c:v>
                </c:pt>
                <c:pt idx="48">
                  <c:v>102.38665280597152</c:v>
                </c:pt>
                <c:pt idx="49">
                  <c:v>101.25647718250698</c:v>
                </c:pt>
                <c:pt idx="50">
                  <c:v>98.205548455195824</c:v>
                </c:pt>
                <c:pt idx="51">
                  <c:v>95.398180450488894</c:v>
                </c:pt>
                <c:pt idx="52">
                  <c:v>92.809086733997276</c:v>
                </c:pt>
                <c:pt idx="53">
                  <c:v>90.416326788100235</c:v>
                </c:pt>
                <c:pt idx="54">
                  <c:v>88.200760090691944</c:v>
                </c:pt>
                <c:pt idx="55">
                  <c:v>86.145604217738182</c:v>
                </c:pt>
                <c:pt idx="56">
                  <c:v>84.236074745293465</c:v>
                </c:pt>
                <c:pt idx="57">
                  <c:v>82.459089973906885</c:v>
                </c:pt>
                <c:pt idx="58">
                  <c:v>80.803027384751303</c:v>
                </c:pt>
                <c:pt idx="59">
                  <c:v>79.257521644961528</c:v>
                </c:pt>
                <c:pt idx="60">
                  <c:v>77.813296177428512</c:v>
                </c:pt>
                <c:pt idx="61">
                  <c:v>76.462021987208033</c:v>
                </c:pt>
                <c:pt idx="62">
                  <c:v>75.19619872811765</c:v>
                </c:pt>
                <c:pt idx="63">
                  <c:v>74.009053996518858</c:v>
                </c:pt>
                <c:pt idx="64">
                  <c:v>72.894457625506547</c:v>
                </c:pt>
                <c:pt idx="65">
                  <c:v>71.84684837353872</c:v>
                </c:pt>
                <c:pt idx="66">
                  <c:v>70.86117089513094</c:v>
                </c:pt>
                <c:pt idx="67">
                  <c:v>69.932821275997824</c:v>
                </c:pt>
                <c:pt idx="68">
                  <c:v>69.057599732276344</c:v>
                </c:pt>
                <c:pt idx="69">
                  <c:v>68.231669329375222</c:v>
                </c:pt>
                <c:pt idx="70">
                  <c:v>67.451519782984363</c:v>
                </c:pt>
                <c:pt idx="71">
                  <c:v>66.71393557249209</c:v>
                </c:pt>
                <c:pt idx="72">
                  <c:v>66.015967733093277</c:v>
                </c:pt>
                <c:pt idx="73">
                  <c:v>65.354908803261992</c:v>
                </c:pt>
                <c:pt idx="74">
                  <c:v>64.728270493872685</c:v>
                </c:pt>
                <c:pt idx="75">
                  <c:v>64.133763718004275</c:v>
                </c:pt>
                <c:pt idx="76">
                  <c:v>63.569280679557622</c:v>
                </c:pt>
                <c:pt idx="77">
                  <c:v>63.032878766862474</c:v>
                </c:pt>
                <c:pt idx="78">
                  <c:v>62.52276603657635</c:v>
                </c:pt>
                <c:pt idx="79">
                  <c:v>62.037288105117298</c:v>
                </c:pt>
                <c:pt idx="80">
                  <c:v>61.57491629103626</c:v>
                </c:pt>
                <c:pt idx="81">
                  <c:v>61.134236873260413</c:v>
                </c:pt>
                <c:pt idx="82">
                  <c:v>60.713941347947056</c:v>
                </c:pt>
                <c:pt idx="83">
                  <c:v>60.312817581513215</c:v>
                </c:pt>
                <c:pt idx="84">
                  <c:v>59.929741769838408</c:v>
                </c:pt>
                <c:pt idx="85">
                  <c:v>59.563671124142047</c:v>
                </c:pt>
                <c:pt idx="86">
                  <c:v>59.213637212985461</c:v>
                </c:pt>
                <c:pt idx="87">
                  <c:v>58.878739897530693</c:v>
                </c:pt>
                <c:pt idx="88">
                  <c:v>58.558141803838033</c:v>
                </c:pt>
                <c:pt idx="89">
                  <c:v>58.251063281779381</c:v>
                </c:pt>
                <c:pt idx="90">
                  <c:v>57.956777805233124</c:v>
                </c:pt>
                <c:pt idx="91">
                  <c:v>57.67460777271743</c:v>
                </c:pt>
                <c:pt idx="92">
                  <c:v>57.403920671607182</c:v>
                </c:pt>
                <c:pt idx="93">
                  <c:v>57.144125572634458</c:v>
                </c:pt>
                <c:pt idx="94">
                  <c:v>56.89466992455489</c:v>
                </c:pt>
                <c:pt idx="95">
                  <c:v>56.655036621718168</c:v>
                </c:pt>
                <c:pt idx="96">
                  <c:v>56.424741319850995</c:v>
                </c:pt>
                <c:pt idx="97">
                  <c:v>56.203329977678223</c:v>
                </c:pt>
                <c:pt idx="98">
                  <c:v>55.990376604099538</c:v>
                </c:pt>
                <c:pt idx="99">
                  <c:v>55.785481192529744</c:v>
                </c:pt>
                <c:pt idx="100">
                  <c:v>55.588267825721189</c:v>
                </c:pt>
                <c:pt idx="101">
                  <c:v>55.398382935934521</c:v>
                </c:pt>
                <c:pt idx="102">
                  <c:v>55.215493706725141</c:v>
                </c:pt>
                <c:pt idx="103">
                  <c:v>55.039286603882246</c:v>
                </c:pt>
                <c:pt idx="104">
                  <c:v>54.869466024206154</c:v>
                </c:pt>
                <c:pt idx="105">
                  <c:v>54.705753051851545</c:v>
                </c:pt>
                <c:pt idx="106">
                  <c:v>54.547884312906561</c:v>
                </c:pt>
                <c:pt idx="107">
                  <c:v>54.395610919733024</c:v>
                </c:pt>
                <c:pt idx="108">
                  <c:v>54.248697497366358</c:v>
                </c:pt>
                <c:pt idx="109">
                  <c:v>54.10692128497535</c:v>
                </c:pt>
              </c:numCache>
            </c:numRef>
          </c:yVal>
          <c:smooth val="1"/>
        </c:ser>
        <c:ser>
          <c:idx val="2"/>
          <c:order val="3"/>
          <c:tx>
            <c:strRef>
              <c:f>Sheet3!$Y$2</c:f>
              <c:strCache>
                <c:ptCount val="1"/>
                <c:pt idx="0">
                  <c:v>D_max</c:v>
                </c:pt>
              </c:strCache>
            </c:strRef>
          </c:tx>
          <c:marker>
            <c:symbol val="none"/>
          </c:marker>
          <c:xVal>
            <c:numRef>
              <c:f>Sheet3!$H$7:$H$116</c:f>
              <c:numCache>
                <c:formatCode>0.00</c:formatCode>
                <c:ptCount val="110"/>
                <c:pt idx="0">
                  <c:v>1</c:v>
                </c:pt>
                <c:pt idx="1">
                  <c:v>1.0408163265306123</c:v>
                </c:pt>
                <c:pt idx="2">
                  <c:v>1.0816326530612246</c:v>
                </c:pt>
                <c:pt idx="3">
                  <c:v>1.1224489795918366</c:v>
                </c:pt>
                <c:pt idx="4">
                  <c:v>1.1632653061224489</c:v>
                </c:pt>
                <c:pt idx="5">
                  <c:v>1.2040816326530612</c:v>
                </c:pt>
                <c:pt idx="6">
                  <c:v>1.2448979591836735</c:v>
                </c:pt>
                <c:pt idx="7">
                  <c:v>1.2857142857142856</c:v>
                </c:pt>
                <c:pt idx="8">
                  <c:v>1.3265306122448979</c:v>
                </c:pt>
                <c:pt idx="9">
                  <c:v>1.3673469387755102</c:v>
                </c:pt>
                <c:pt idx="10">
                  <c:v>1.4081632653061225</c:v>
                </c:pt>
                <c:pt idx="11">
                  <c:v>1.4489795918367347</c:v>
                </c:pt>
                <c:pt idx="12">
                  <c:v>1.489795918367347</c:v>
                </c:pt>
                <c:pt idx="13">
                  <c:v>1.5306122448979591</c:v>
                </c:pt>
                <c:pt idx="14">
                  <c:v>1.5714285714285714</c:v>
                </c:pt>
                <c:pt idx="15">
                  <c:v>1.6122448979591835</c:v>
                </c:pt>
                <c:pt idx="16">
                  <c:v>1.6530612244897958</c:v>
                </c:pt>
                <c:pt idx="17">
                  <c:v>1.693877551020408</c:v>
                </c:pt>
                <c:pt idx="18">
                  <c:v>1.7346938775510203</c:v>
                </c:pt>
                <c:pt idx="19">
                  <c:v>1.7755102040816326</c:v>
                </c:pt>
                <c:pt idx="20">
                  <c:v>1.8163265306122449</c:v>
                </c:pt>
                <c:pt idx="21">
                  <c:v>1.8571428571428572</c:v>
                </c:pt>
                <c:pt idx="22">
                  <c:v>1.8979591836734693</c:v>
                </c:pt>
                <c:pt idx="23">
                  <c:v>1.9387755102040816</c:v>
                </c:pt>
                <c:pt idx="24">
                  <c:v>1.9795918367346939</c:v>
                </c:pt>
                <c:pt idx="25">
                  <c:v>2.0204081632653059</c:v>
                </c:pt>
                <c:pt idx="26">
                  <c:v>2.0612244897959182</c:v>
                </c:pt>
                <c:pt idx="27">
                  <c:v>2.1020408163265305</c:v>
                </c:pt>
                <c:pt idx="28">
                  <c:v>2.1428571428571428</c:v>
                </c:pt>
                <c:pt idx="29">
                  <c:v>2.1836734693877551</c:v>
                </c:pt>
                <c:pt idx="30">
                  <c:v>2.2244897959183669</c:v>
                </c:pt>
                <c:pt idx="31">
                  <c:v>2.2653061224489797</c:v>
                </c:pt>
                <c:pt idx="32">
                  <c:v>2.3061224489795915</c:v>
                </c:pt>
                <c:pt idx="33">
                  <c:v>2.3469387755102042</c:v>
                </c:pt>
                <c:pt idx="34">
                  <c:v>2.3877551020408161</c:v>
                </c:pt>
                <c:pt idx="35">
                  <c:v>2.4285714285714284</c:v>
                </c:pt>
                <c:pt idx="36">
                  <c:v>2.4693877551020407</c:v>
                </c:pt>
                <c:pt idx="37">
                  <c:v>2.510204081632653</c:v>
                </c:pt>
                <c:pt idx="38">
                  <c:v>2.5510204081632653</c:v>
                </c:pt>
                <c:pt idx="39">
                  <c:v>2.5918367346938771</c:v>
                </c:pt>
                <c:pt idx="40">
                  <c:v>2.6326530612244898</c:v>
                </c:pt>
                <c:pt idx="41">
                  <c:v>2.6734693877551017</c:v>
                </c:pt>
                <c:pt idx="42">
                  <c:v>2.7142857142857144</c:v>
                </c:pt>
                <c:pt idx="43">
                  <c:v>2.7551020408163263</c:v>
                </c:pt>
                <c:pt idx="44">
                  <c:v>2.7959183673469385</c:v>
                </c:pt>
                <c:pt idx="45">
                  <c:v>2.8367346938775508</c:v>
                </c:pt>
                <c:pt idx="46">
                  <c:v>2.8775510204081631</c:v>
                </c:pt>
                <c:pt idx="47">
                  <c:v>2.9183673469387754</c:v>
                </c:pt>
                <c:pt idx="48">
                  <c:v>2.9591836734693877</c:v>
                </c:pt>
                <c:pt idx="49">
                  <c:v>3</c:v>
                </c:pt>
                <c:pt idx="50">
                  <c:v>3.1166666666666667</c:v>
                </c:pt>
                <c:pt idx="51">
                  <c:v>3.2333333333333334</c:v>
                </c:pt>
                <c:pt idx="52">
                  <c:v>3.35</c:v>
                </c:pt>
                <c:pt idx="53">
                  <c:v>3.4666666666666668</c:v>
                </c:pt>
                <c:pt idx="54">
                  <c:v>3.5833333333333335</c:v>
                </c:pt>
                <c:pt idx="55">
                  <c:v>3.7</c:v>
                </c:pt>
                <c:pt idx="56">
                  <c:v>3.8166666666666664</c:v>
                </c:pt>
                <c:pt idx="57">
                  <c:v>3.9333333333333336</c:v>
                </c:pt>
                <c:pt idx="58">
                  <c:v>4.05</c:v>
                </c:pt>
                <c:pt idx="59">
                  <c:v>4.166666666666667</c:v>
                </c:pt>
                <c:pt idx="60">
                  <c:v>4.2833333333333332</c:v>
                </c:pt>
                <c:pt idx="61">
                  <c:v>4.4000000000000004</c:v>
                </c:pt>
                <c:pt idx="62">
                  <c:v>4.5166666666666666</c:v>
                </c:pt>
                <c:pt idx="63">
                  <c:v>4.6333333333333329</c:v>
                </c:pt>
                <c:pt idx="64">
                  <c:v>4.75</c:v>
                </c:pt>
                <c:pt idx="65">
                  <c:v>4.8666666666666671</c:v>
                </c:pt>
                <c:pt idx="66">
                  <c:v>4.9833333333333334</c:v>
                </c:pt>
                <c:pt idx="67">
                  <c:v>5.0999999999999996</c:v>
                </c:pt>
                <c:pt idx="68">
                  <c:v>5.2166666666666668</c:v>
                </c:pt>
                <c:pt idx="69">
                  <c:v>5.3333333333333339</c:v>
                </c:pt>
                <c:pt idx="70">
                  <c:v>5.45</c:v>
                </c:pt>
                <c:pt idx="71">
                  <c:v>5.5666666666666664</c:v>
                </c:pt>
                <c:pt idx="72">
                  <c:v>5.6833333333333336</c:v>
                </c:pt>
                <c:pt idx="73">
                  <c:v>5.8</c:v>
                </c:pt>
                <c:pt idx="74">
                  <c:v>5.9166666666666661</c:v>
                </c:pt>
                <c:pt idx="75">
                  <c:v>6.0333333333333332</c:v>
                </c:pt>
                <c:pt idx="76">
                  <c:v>6.15</c:v>
                </c:pt>
                <c:pt idx="77">
                  <c:v>6.2666666666666666</c:v>
                </c:pt>
                <c:pt idx="78">
                  <c:v>6.3833333333333329</c:v>
                </c:pt>
                <c:pt idx="79">
                  <c:v>6.5</c:v>
                </c:pt>
                <c:pt idx="80">
                  <c:v>6.6166666666666671</c:v>
                </c:pt>
                <c:pt idx="81">
                  <c:v>6.7333333333333334</c:v>
                </c:pt>
                <c:pt idx="82">
                  <c:v>6.85</c:v>
                </c:pt>
                <c:pt idx="83">
                  <c:v>6.9666666666666668</c:v>
                </c:pt>
                <c:pt idx="84">
                  <c:v>7.083333333333333</c:v>
                </c:pt>
                <c:pt idx="85">
                  <c:v>7.2</c:v>
                </c:pt>
                <c:pt idx="86">
                  <c:v>7.3166666666666664</c:v>
                </c:pt>
                <c:pt idx="87">
                  <c:v>7.4333333333333336</c:v>
                </c:pt>
                <c:pt idx="88">
                  <c:v>7.55</c:v>
                </c:pt>
                <c:pt idx="89">
                  <c:v>7.666666666666667</c:v>
                </c:pt>
                <c:pt idx="90">
                  <c:v>7.7833333333333332</c:v>
                </c:pt>
                <c:pt idx="91">
                  <c:v>7.9</c:v>
                </c:pt>
                <c:pt idx="92">
                  <c:v>8.0166666666666657</c:v>
                </c:pt>
                <c:pt idx="93">
                  <c:v>8.1333333333333329</c:v>
                </c:pt>
                <c:pt idx="94">
                  <c:v>8.25</c:v>
                </c:pt>
                <c:pt idx="95">
                  <c:v>8.3666666666666671</c:v>
                </c:pt>
                <c:pt idx="96">
                  <c:v>8.4833333333333343</c:v>
                </c:pt>
                <c:pt idx="97">
                  <c:v>8.6</c:v>
                </c:pt>
                <c:pt idx="98">
                  <c:v>8.7166666666666668</c:v>
                </c:pt>
                <c:pt idx="99">
                  <c:v>8.8333333333333321</c:v>
                </c:pt>
                <c:pt idx="100">
                  <c:v>8.9499999999999993</c:v>
                </c:pt>
                <c:pt idx="101">
                  <c:v>9.0666666666666664</c:v>
                </c:pt>
                <c:pt idx="102">
                  <c:v>9.1833333333333336</c:v>
                </c:pt>
                <c:pt idx="103">
                  <c:v>9.3000000000000007</c:v>
                </c:pt>
                <c:pt idx="104">
                  <c:v>9.4166666666666679</c:v>
                </c:pt>
                <c:pt idx="105">
                  <c:v>9.5333333333333332</c:v>
                </c:pt>
                <c:pt idx="106">
                  <c:v>9.65</c:v>
                </c:pt>
                <c:pt idx="107">
                  <c:v>9.7666666666666657</c:v>
                </c:pt>
                <c:pt idx="108">
                  <c:v>9.8833333333333329</c:v>
                </c:pt>
                <c:pt idx="109">
                  <c:v>10</c:v>
                </c:pt>
              </c:numCache>
            </c:numRef>
          </c:xVal>
          <c:yVal>
            <c:numRef>
              <c:f>Sheet3!$Y$7:$Y$116</c:f>
              <c:numCache>
                <c:formatCode>0.00</c:formatCode>
                <c:ptCount val="1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</c:numCache>
            </c:numRef>
          </c:yVal>
          <c:smooth val="1"/>
        </c:ser>
        <c:ser>
          <c:idx val="3"/>
          <c:order val="4"/>
          <c:tx>
            <c:strRef>
              <c:f>Sheet3!$AA$2</c:f>
              <c:strCache>
                <c:ptCount val="1"/>
                <c:pt idx="0">
                  <c:v>D_min</c:v>
                </c:pt>
              </c:strCache>
            </c:strRef>
          </c:tx>
          <c:marker>
            <c:symbol val="none"/>
          </c:marker>
          <c:xVal>
            <c:numRef>
              <c:f>Sheet3!$H$7:$H$116</c:f>
              <c:numCache>
                <c:formatCode>0.00</c:formatCode>
                <c:ptCount val="110"/>
                <c:pt idx="0">
                  <c:v>1</c:v>
                </c:pt>
                <c:pt idx="1">
                  <c:v>1.0408163265306123</c:v>
                </c:pt>
                <c:pt idx="2">
                  <c:v>1.0816326530612246</c:v>
                </c:pt>
                <c:pt idx="3">
                  <c:v>1.1224489795918366</c:v>
                </c:pt>
                <c:pt idx="4">
                  <c:v>1.1632653061224489</c:v>
                </c:pt>
                <c:pt idx="5">
                  <c:v>1.2040816326530612</c:v>
                </c:pt>
                <c:pt idx="6">
                  <c:v>1.2448979591836735</c:v>
                </c:pt>
                <c:pt idx="7">
                  <c:v>1.2857142857142856</c:v>
                </c:pt>
                <c:pt idx="8">
                  <c:v>1.3265306122448979</c:v>
                </c:pt>
                <c:pt idx="9">
                  <c:v>1.3673469387755102</c:v>
                </c:pt>
                <c:pt idx="10">
                  <c:v>1.4081632653061225</c:v>
                </c:pt>
                <c:pt idx="11">
                  <c:v>1.4489795918367347</c:v>
                </c:pt>
                <c:pt idx="12">
                  <c:v>1.489795918367347</c:v>
                </c:pt>
                <c:pt idx="13">
                  <c:v>1.5306122448979591</c:v>
                </c:pt>
                <c:pt idx="14">
                  <c:v>1.5714285714285714</c:v>
                </c:pt>
                <c:pt idx="15">
                  <c:v>1.6122448979591835</c:v>
                </c:pt>
                <c:pt idx="16">
                  <c:v>1.6530612244897958</c:v>
                </c:pt>
                <c:pt idx="17">
                  <c:v>1.693877551020408</c:v>
                </c:pt>
                <c:pt idx="18">
                  <c:v>1.7346938775510203</c:v>
                </c:pt>
                <c:pt idx="19">
                  <c:v>1.7755102040816326</c:v>
                </c:pt>
                <c:pt idx="20">
                  <c:v>1.8163265306122449</c:v>
                </c:pt>
                <c:pt idx="21">
                  <c:v>1.8571428571428572</c:v>
                </c:pt>
                <c:pt idx="22">
                  <c:v>1.8979591836734693</c:v>
                </c:pt>
                <c:pt idx="23">
                  <c:v>1.9387755102040816</c:v>
                </c:pt>
                <c:pt idx="24">
                  <c:v>1.9795918367346939</c:v>
                </c:pt>
                <c:pt idx="25">
                  <c:v>2.0204081632653059</c:v>
                </c:pt>
                <c:pt idx="26">
                  <c:v>2.0612244897959182</c:v>
                </c:pt>
                <c:pt idx="27">
                  <c:v>2.1020408163265305</c:v>
                </c:pt>
                <c:pt idx="28">
                  <c:v>2.1428571428571428</c:v>
                </c:pt>
                <c:pt idx="29">
                  <c:v>2.1836734693877551</c:v>
                </c:pt>
                <c:pt idx="30">
                  <c:v>2.2244897959183669</c:v>
                </c:pt>
                <c:pt idx="31">
                  <c:v>2.2653061224489797</c:v>
                </c:pt>
                <c:pt idx="32">
                  <c:v>2.3061224489795915</c:v>
                </c:pt>
                <c:pt idx="33">
                  <c:v>2.3469387755102042</c:v>
                </c:pt>
                <c:pt idx="34">
                  <c:v>2.3877551020408161</c:v>
                </c:pt>
                <c:pt idx="35">
                  <c:v>2.4285714285714284</c:v>
                </c:pt>
                <c:pt idx="36">
                  <c:v>2.4693877551020407</c:v>
                </c:pt>
                <c:pt idx="37">
                  <c:v>2.510204081632653</c:v>
                </c:pt>
                <c:pt idx="38">
                  <c:v>2.5510204081632653</c:v>
                </c:pt>
                <c:pt idx="39">
                  <c:v>2.5918367346938771</c:v>
                </c:pt>
                <c:pt idx="40">
                  <c:v>2.6326530612244898</c:v>
                </c:pt>
                <c:pt idx="41">
                  <c:v>2.6734693877551017</c:v>
                </c:pt>
                <c:pt idx="42">
                  <c:v>2.7142857142857144</c:v>
                </c:pt>
                <c:pt idx="43">
                  <c:v>2.7551020408163263</c:v>
                </c:pt>
                <c:pt idx="44">
                  <c:v>2.7959183673469385</c:v>
                </c:pt>
                <c:pt idx="45">
                  <c:v>2.8367346938775508</c:v>
                </c:pt>
                <c:pt idx="46">
                  <c:v>2.8775510204081631</c:v>
                </c:pt>
                <c:pt idx="47">
                  <c:v>2.9183673469387754</c:v>
                </c:pt>
                <c:pt idx="48">
                  <c:v>2.9591836734693877</c:v>
                </c:pt>
                <c:pt idx="49">
                  <c:v>3</c:v>
                </c:pt>
                <c:pt idx="50">
                  <c:v>3.1166666666666667</c:v>
                </c:pt>
                <c:pt idx="51">
                  <c:v>3.2333333333333334</c:v>
                </c:pt>
                <c:pt idx="52">
                  <c:v>3.35</c:v>
                </c:pt>
                <c:pt idx="53">
                  <c:v>3.4666666666666668</c:v>
                </c:pt>
                <c:pt idx="54">
                  <c:v>3.5833333333333335</c:v>
                </c:pt>
                <c:pt idx="55">
                  <c:v>3.7</c:v>
                </c:pt>
                <c:pt idx="56">
                  <c:v>3.8166666666666664</c:v>
                </c:pt>
                <c:pt idx="57">
                  <c:v>3.9333333333333336</c:v>
                </c:pt>
                <c:pt idx="58">
                  <c:v>4.05</c:v>
                </c:pt>
                <c:pt idx="59">
                  <c:v>4.166666666666667</c:v>
                </c:pt>
                <c:pt idx="60">
                  <c:v>4.2833333333333332</c:v>
                </c:pt>
                <c:pt idx="61">
                  <c:v>4.4000000000000004</c:v>
                </c:pt>
                <c:pt idx="62">
                  <c:v>4.5166666666666666</c:v>
                </c:pt>
                <c:pt idx="63">
                  <c:v>4.6333333333333329</c:v>
                </c:pt>
                <c:pt idx="64">
                  <c:v>4.75</c:v>
                </c:pt>
                <c:pt idx="65">
                  <c:v>4.8666666666666671</c:v>
                </c:pt>
                <c:pt idx="66">
                  <c:v>4.9833333333333334</c:v>
                </c:pt>
                <c:pt idx="67">
                  <c:v>5.0999999999999996</c:v>
                </c:pt>
                <c:pt idx="68">
                  <c:v>5.2166666666666668</c:v>
                </c:pt>
                <c:pt idx="69">
                  <c:v>5.3333333333333339</c:v>
                </c:pt>
                <c:pt idx="70">
                  <c:v>5.45</c:v>
                </c:pt>
                <c:pt idx="71">
                  <c:v>5.5666666666666664</c:v>
                </c:pt>
                <c:pt idx="72">
                  <c:v>5.6833333333333336</c:v>
                </c:pt>
                <c:pt idx="73">
                  <c:v>5.8</c:v>
                </c:pt>
                <c:pt idx="74">
                  <c:v>5.9166666666666661</c:v>
                </c:pt>
                <c:pt idx="75">
                  <c:v>6.0333333333333332</c:v>
                </c:pt>
                <c:pt idx="76">
                  <c:v>6.15</c:v>
                </c:pt>
                <c:pt idx="77">
                  <c:v>6.2666666666666666</c:v>
                </c:pt>
                <c:pt idx="78">
                  <c:v>6.3833333333333329</c:v>
                </c:pt>
                <c:pt idx="79">
                  <c:v>6.5</c:v>
                </c:pt>
                <c:pt idx="80">
                  <c:v>6.6166666666666671</c:v>
                </c:pt>
                <c:pt idx="81">
                  <c:v>6.7333333333333334</c:v>
                </c:pt>
                <c:pt idx="82">
                  <c:v>6.85</c:v>
                </c:pt>
                <c:pt idx="83">
                  <c:v>6.9666666666666668</c:v>
                </c:pt>
                <c:pt idx="84">
                  <c:v>7.083333333333333</c:v>
                </c:pt>
                <c:pt idx="85">
                  <c:v>7.2</c:v>
                </c:pt>
                <c:pt idx="86">
                  <c:v>7.3166666666666664</c:v>
                </c:pt>
                <c:pt idx="87">
                  <c:v>7.4333333333333336</c:v>
                </c:pt>
                <c:pt idx="88">
                  <c:v>7.55</c:v>
                </c:pt>
                <c:pt idx="89">
                  <c:v>7.666666666666667</c:v>
                </c:pt>
                <c:pt idx="90">
                  <c:v>7.7833333333333332</c:v>
                </c:pt>
                <c:pt idx="91">
                  <c:v>7.9</c:v>
                </c:pt>
                <c:pt idx="92">
                  <c:v>8.0166666666666657</c:v>
                </c:pt>
                <c:pt idx="93">
                  <c:v>8.1333333333333329</c:v>
                </c:pt>
                <c:pt idx="94">
                  <c:v>8.25</c:v>
                </c:pt>
                <c:pt idx="95">
                  <c:v>8.3666666666666671</c:v>
                </c:pt>
                <c:pt idx="96">
                  <c:v>8.4833333333333343</c:v>
                </c:pt>
                <c:pt idx="97">
                  <c:v>8.6</c:v>
                </c:pt>
                <c:pt idx="98">
                  <c:v>8.7166666666666668</c:v>
                </c:pt>
                <c:pt idx="99">
                  <c:v>8.8333333333333321</c:v>
                </c:pt>
                <c:pt idx="100">
                  <c:v>8.9499999999999993</c:v>
                </c:pt>
                <c:pt idx="101">
                  <c:v>9.0666666666666664</c:v>
                </c:pt>
                <c:pt idx="102">
                  <c:v>9.1833333333333336</c:v>
                </c:pt>
                <c:pt idx="103">
                  <c:v>9.3000000000000007</c:v>
                </c:pt>
                <c:pt idx="104">
                  <c:v>9.4166666666666679</c:v>
                </c:pt>
                <c:pt idx="105">
                  <c:v>9.5333333333333332</c:v>
                </c:pt>
                <c:pt idx="106">
                  <c:v>9.65</c:v>
                </c:pt>
                <c:pt idx="107">
                  <c:v>9.7666666666666657</c:v>
                </c:pt>
                <c:pt idx="108">
                  <c:v>9.8833333333333329</c:v>
                </c:pt>
                <c:pt idx="109">
                  <c:v>10</c:v>
                </c:pt>
              </c:numCache>
            </c:numRef>
          </c:xVal>
          <c:yVal>
            <c:numRef>
              <c:f>Sheet3!$AA$7:$AA$116</c:f>
              <c:numCache>
                <c:formatCode>0.00</c:formatCode>
                <c:ptCount val="110"/>
                <c:pt idx="0">
                  <c:v>86</c:v>
                </c:pt>
                <c:pt idx="1">
                  <c:v>86.081632653061234</c:v>
                </c:pt>
                <c:pt idx="2">
                  <c:v>86.163265306122454</c:v>
                </c:pt>
                <c:pt idx="3">
                  <c:v>86.244897959183675</c:v>
                </c:pt>
                <c:pt idx="4">
                  <c:v>86.326530612244909</c:v>
                </c:pt>
                <c:pt idx="5">
                  <c:v>86.408163265306129</c:v>
                </c:pt>
                <c:pt idx="6">
                  <c:v>86.489795918367349</c:v>
                </c:pt>
                <c:pt idx="7">
                  <c:v>86.571428571428584</c:v>
                </c:pt>
                <c:pt idx="8">
                  <c:v>86.653061224489804</c:v>
                </c:pt>
                <c:pt idx="9">
                  <c:v>86.734693877551024</c:v>
                </c:pt>
                <c:pt idx="10">
                  <c:v>86.816326530612244</c:v>
                </c:pt>
                <c:pt idx="11">
                  <c:v>86.897959183673478</c:v>
                </c:pt>
                <c:pt idx="12">
                  <c:v>86.979591836734699</c:v>
                </c:pt>
                <c:pt idx="13">
                  <c:v>87.061224489795919</c:v>
                </c:pt>
                <c:pt idx="14">
                  <c:v>87.142857142857153</c:v>
                </c:pt>
                <c:pt idx="15">
                  <c:v>87.224489795918373</c:v>
                </c:pt>
                <c:pt idx="16">
                  <c:v>87.306122448979607</c:v>
                </c:pt>
                <c:pt idx="17">
                  <c:v>87.387755102040813</c:v>
                </c:pt>
                <c:pt idx="18">
                  <c:v>87.469387755102048</c:v>
                </c:pt>
                <c:pt idx="19">
                  <c:v>87.551020408163268</c:v>
                </c:pt>
                <c:pt idx="20">
                  <c:v>87.632653061224488</c:v>
                </c:pt>
                <c:pt idx="21">
                  <c:v>87.714285714285722</c:v>
                </c:pt>
                <c:pt idx="22">
                  <c:v>87.795918367346943</c:v>
                </c:pt>
                <c:pt idx="23">
                  <c:v>87.877551020408177</c:v>
                </c:pt>
                <c:pt idx="24">
                  <c:v>87.959183673469383</c:v>
                </c:pt>
                <c:pt idx="25">
                  <c:v>88.040816326530617</c:v>
                </c:pt>
                <c:pt idx="26">
                  <c:v>88.122448979591837</c:v>
                </c:pt>
                <c:pt idx="27">
                  <c:v>88.204081632653072</c:v>
                </c:pt>
                <c:pt idx="28">
                  <c:v>88.285714285714292</c:v>
                </c:pt>
                <c:pt idx="29">
                  <c:v>88.367346938775512</c:v>
                </c:pt>
                <c:pt idx="30">
                  <c:v>88.448979591836746</c:v>
                </c:pt>
                <c:pt idx="31">
                  <c:v>88.530612244897966</c:v>
                </c:pt>
                <c:pt idx="32">
                  <c:v>88.612244897959187</c:v>
                </c:pt>
                <c:pt idx="33">
                  <c:v>88.693877551020421</c:v>
                </c:pt>
                <c:pt idx="34">
                  <c:v>88.775510204081641</c:v>
                </c:pt>
                <c:pt idx="35">
                  <c:v>88.857142857142861</c:v>
                </c:pt>
                <c:pt idx="36">
                  <c:v>88.938775510204081</c:v>
                </c:pt>
                <c:pt idx="37">
                  <c:v>89.020408163265316</c:v>
                </c:pt>
                <c:pt idx="38">
                  <c:v>89.102040816326536</c:v>
                </c:pt>
                <c:pt idx="39">
                  <c:v>89.183673469387756</c:v>
                </c:pt>
                <c:pt idx="40">
                  <c:v>89.26530612244899</c:v>
                </c:pt>
                <c:pt idx="41">
                  <c:v>89.34693877551021</c:v>
                </c:pt>
                <c:pt idx="42">
                  <c:v>89.428571428571445</c:v>
                </c:pt>
                <c:pt idx="43">
                  <c:v>89.510204081632651</c:v>
                </c:pt>
                <c:pt idx="44">
                  <c:v>89.591836734693885</c:v>
                </c:pt>
                <c:pt idx="45">
                  <c:v>89.673469387755105</c:v>
                </c:pt>
                <c:pt idx="46">
                  <c:v>89.755102040816325</c:v>
                </c:pt>
                <c:pt idx="47">
                  <c:v>89.83673469387756</c:v>
                </c:pt>
                <c:pt idx="48">
                  <c:v>89.91836734693878</c:v>
                </c:pt>
                <c:pt idx="49">
                  <c:v>90.000000000000014</c:v>
                </c:pt>
                <c:pt idx="50">
                  <c:v>90.233333333333334</c:v>
                </c:pt>
                <c:pt idx="51">
                  <c:v>90.466666666666669</c:v>
                </c:pt>
                <c:pt idx="52">
                  <c:v>90.7</c:v>
                </c:pt>
                <c:pt idx="53">
                  <c:v>90.933333333333337</c:v>
                </c:pt>
                <c:pt idx="54">
                  <c:v>91.166666666666671</c:v>
                </c:pt>
                <c:pt idx="55">
                  <c:v>91.4</c:v>
                </c:pt>
                <c:pt idx="56">
                  <c:v>91.63333333333334</c:v>
                </c:pt>
                <c:pt idx="57">
                  <c:v>91.866666666666674</c:v>
                </c:pt>
                <c:pt idx="58">
                  <c:v>92.1</c:v>
                </c:pt>
                <c:pt idx="59">
                  <c:v>92.333333333333343</c:v>
                </c:pt>
                <c:pt idx="60">
                  <c:v>92.566666666666677</c:v>
                </c:pt>
                <c:pt idx="61">
                  <c:v>92.800000000000011</c:v>
                </c:pt>
                <c:pt idx="62">
                  <c:v>93.033333333333346</c:v>
                </c:pt>
                <c:pt idx="63">
                  <c:v>93.266666666666666</c:v>
                </c:pt>
                <c:pt idx="64">
                  <c:v>93.5</c:v>
                </c:pt>
                <c:pt idx="65">
                  <c:v>93.733333333333334</c:v>
                </c:pt>
                <c:pt idx="66">
                  <c:v>93.966666666666669</c:v>
                </c:pt>
                <c:pt idx="67">
                  <c:v>94.2</c:v>
                </c:pt>
                <c:pt idx="68">
                  <c:v>94.433333333333337</c:v>
                </c:pt>
                <c:pt idx="69">
                  <c:v>94.666666666666671</c:v>
                </c:pt>
                <c:pt idx="70">
                  <c:v>94.9</c:v>
                </c:pt>
                <c:pt idx="71">
                  <c:v>95.13333333333334</c:v>
                </c:pt>
                <c:pt idx="72">
                  <c:v>95.366666666666674</c:v>
                </c:pt>
                <c:pt idx="73">
                  <c:v>95.600000000000009</c:v>
                </c:pt>
                <c:pt idx="74">
                  <c:v>95.833333333333343</c:v>
                </c:pt>
                <c:pt idx="75">
                  <c:v>96.066666666666677</c:v>
                </c:pt>
                <c:pt idx="76">
                  <c:v>96.300000000000011</c:v>
                </c:pt>
                <c:pt idx="77">
                  <c:v>96.533333333333331</c:v>
                </c:pt>
                <c:pt idx="78">
                  <c:v>96.766666666666666</c:v>
                </c:pt>
                <c:pt idx="79">
                  <c:v>97</c:v>
                </c:pt>
                <c:pt idx="80">
                  <c:v>97.233333333333334</c:v>
                </c:pt>
                <c:pt idx="81">
                  <c:v>97.466666666666669</c:v>
                </c:pt>
                <c:pt idx="82">
                  <c:v>97.7</c:v>
                </c:pt>
                <c:pt idx="83">
                  <c:v>97.933333333333351</c:v>
                </c:pt>
                <c:pt idx="84">
                  <c:v>98.166666666666671</c:v>
                </c:pt>
                <c:pt idx="85">
                  <c:v>98.4</c:v>
                </c:pt>
                <c:pt idx="86">
                  <c:v>98.63333333333334</c:v>
                </c:pt>
                <c:pt idx="87">
                  <c:v>98.866666666666674</c:v>
                </c:pt>
                <c:pt idx="88">
                  <c:v>99.100000000000009</c:v>
                </c:pt>
                <c:pt idx="89">
                  <c:v>99.333333333333343</c:v>
                </c:pt>
                <c:pt idx="90">
                  <c:v>99.566666666666663</c:v>
                </c:pt>
                <c:pt idx="91">
                  <c:v>99.8</c:v>
                </c:pt>
                <c:pt idx="92">
                  <c:v>100.03333333333333</c:v>
                </c:pt>
                <c:pt idx="93">
                  <c:v>100.26666666666667</c:v>
                </c:pt>
                <c:pt idx="94">
                  <c:v>100.5</c:v>
                </c:pt>
                <c:pt idx="95">
                  <c:v>100.73333333333335</c:v>
                </c:pt>
                <c:pt idx="96">
                  <c:v>100.96666666666668</c:v>
                </c:pt>
                <c:pt idx="97">
                  <c:v>101.20000000000002</c:v>
                </c:pt>
                <c:pt idx="98">
                  <c:v>101.43333333333334</c:v>
                </c:pt>
                <c:pt idx="99">
                  <c:v>101.66666666666667</c:v>
                </c:pt>
                <c:pt idx="100">
                  <c:v>101.9</c:v>
                </c:pt>
                <c:pt idx="101">
                  <c:v>102.13333333333334</c:v>
                </c:pt>
                <c:pt idx="102">
                  <c:v>102.36666666666667</c:v>
                </c:pt>
                <c:pt idx="103">
                  <c:v>102.60000000000001</c:v>
                </c:pt>
                <c:pt idx="104">
                  <c:v>102.83333333333334</c:v>
                </c:pt>
                <c:pt idx="105">
                  <c:v>103.06666666666666</c:v>
                </c:pt>
                <c:pt idx="106">
                  <c:v>103.3</c:v>
                </c:pt>
                <c:pt idx="107">
                  <c:v>103.53333333333333</c:v>
                </c:pt>
                <c:pt idx="108">
                  <c:v>103.76666666666668</c:v>
                </c:pt>
                <c:pt idx="109">
                  <c:v>104.00000000000001</c:v>
                </c:pt>
              </c:numCache>
            </c:numRef>
          </c:yVal>
          <c:smooth val="1"/>
        </c:ser>
        <c:ser>
          <c:idx val="4"/>
          <c:order val="5"/>
          <c:tx>
            <c:strRef>
              <c:f>Sheet3!$AC$2</c:f>
              <c:strCache>
                <c:ptCount val="1"/>
                <c:pt idx="0">
                  <c:v>m_max</c:v>
                </c:pt>
              </c:strCache>
            </c:strRef>
          </c:tx>
          <c:marker>
            <c:symbol val="none"/>
          </c:marker>
          <c:xVal>
            <c:numRef>
              <c:f>Sheet3!$H$7:$H$116</c:f>
              <c:numCache>
                <c:formatCode>0.00</c:formatCode>
                <c:ptCount val="110"/>
                <c:pt idx="0">
                  <c:v>1</c:v>
                </c:pt>
                <c:pt idx="1">
                  <c:v>1.0408163265306123</c:v>
                </c:pt>
                <c:pt idx="2">
                  <c:v>1.0816326530612246</c:v>
                </c:pt>
                <c:pt idx="3">
                  <c:v>1.1224489795918366</c:v>
                </c:pt>
                <c:pt idx="4">
                  <c:v>1.1632653061224489</c:v>
                </c:pt>
                <c:pt idx="5">
                  <c:v>1.2040816326530612</c:v>
                </c:pt>
                <c:pt idx="6">
                  <c:v>1.2448979591836735</c:v>
                </c:pt>
                <c:pt idx="7">
                  <c:v>1.2857142857142856</c:v>
                </c:pt>
                <c:pt idx="8">
                  <c:v>1.3265306122448979</c:v>
                </c:pt>
                <c:pt idx="9">
                  <c:v>1.3673469387755102</c:v>
                </c:pt>
                <c:pt idx="10">
                  <c:v>1.4081632653061225</c:v>
                </c:pt>
                <c:pt idx="11">
                  <c:v>1.4489795918367347</c:v>
                </c:pt>
                <c:pt idx="12">
                  <c:v>1.489795918367347</c:v>
                </c:pt>
                <c:pt idx="13">
                  <c:v>1.5306122448979591</c:v>
                </c:pt>
                <c:pt idx="14">
                  <c:v>1.5714285714285714</c:v>
                </c:pt>
                <c:pt idx="15">
                  <c:v>1.6122448979591835</c:v>
                </c:pt>
                <c:pt idx="16">
                  <c:v>1.6530612244897958</c:v>
                </c:pt>
                <c:pt idx="17">
                  <c:v>1.693877551020408</c:v>
                </c:pt>
                <c:pt idx="18">
                  <c:v>1.7346938775510203</c:v>
                </c:pt>
                <c:pt idx="19">
                  <c:v>1.7755102040816326</c:v>
                </c:pt>
                <c:pt idx="20">
                  <c:v>1.8163265306122449</c:v>
                </c:pt>
                <c:pt idx="21">
                  <c:v>1.8571428571428572</c:v>
                </c:pt>
                <c:pt idx="22">
                  <c:v>1.8979591836734693</c:v>
                </c:pt>
                <c:pt idx="23">
                  <c:v>1.9387755102040816</c:v>
                </c:pt>
                <c:pt idx="24">
                  <c:v>1.9795918367346939</c:v>
                </c:pt>
                <c:pt idx="25">
                  <c:v>2.0204081632653059</c:v>
                </c:pt>
                <c:pt idx="26">
                  <c:v>2.0612244897959182</c:v>
                </c:pt>
                <c:pt idx="27">
                  <c:v>2.1020408163265305</c:v>
                </c:pt>
                <c:pt idx="28">
                  <c:v>2.1428571428571428</c:v>
                </c:pt>
                <c:pt idx="29">
                  <c:v>2.1836734693877551</c:v>
                </c:pt>
                <c:pt idx="30">
                  <c:v>2.2244897959183669</c:v>
                </c:pt>
                <c:pt idx="31">
                  <c:v>2.2653061224489797</c:v>
                </c:pt>
                <c:pt idx="32">
                  <c:v>2.3061224489795915</c:v>
                </c:pt>
                <c:pt idx="33">
                  <c:v>2.3469387755102042</c:v>
                </c:pt>
                <c:pt idx="34">
                  <c:v>2.3877551020408161</c:v>
                </c:pt>
                <c:pt idx="35">
                  <c:v>2.4285714285714284</c:v>
                </c:pt>
                <c:pt idx="36">
                  <c:v>2.4693877551020407</c:v>
                </c:pt>
                <c:pt idx="37">
                  <c:v>2.510204081632653</c:v>
                </c:pt>
                <c:pt idx="38">
                  <c:v>2.5510204081632653</c:v>
                </c:pt>
                <c:pt idx="39">
                  <c:v>2.5918367346938771</c:v>
                </c:pt>
                <c:pt idx="40">
                  <c:v>2.6326530612244898</c:v>
                </c:pt>
                <c:pt idx="41">
                  <c:v>2.6734693877551017</c:v>
                </c:pt>
                <c:pt idx="42">
                  <c:v>2.7142857142857144</c:v>
                </c:pt>
                <c:pt idx="43">
                  <c:v>2.7551020408163263</c:v>
                </c:pt>
                <c:pt idx="44">
                  <c:v>2.7959183673469385</c:v>
                </c:pt>
                <c:pt idx="45">
                  <c:v>2.8367346938775508</c:v>
                </c:pt>
                <c:pt idx="46">
                  <c:v>2.8775510204081631</c:v>
                </c:pt>
                <c:pt idx="47">
                  <c:v>2.9183673469387754</c:v>
                </c:pt>
                <c:pt idx="48">
                  <c:v>2.9591836734693877</c:v>
                </c:pt>
                <c:pt idx="49">
                  <c:v>3</c:v>
                </c:pt>
                <c:pt idx="50">
                  <c:v>3.1166666666666667</c:v>
                </c:pt>
                <c:pt idx="51">
                  <c:v>3.2333333333333334</c:v>
                </c:pt>
                <c:pt idx="52">
                  <c:v>3.35</c:v>
                </c:pt>
                <c:pt idx="53">
                  <c:v>3.4666666666666668</c:v>
                </c:pt>
                <c:pt idx="54">
                  <c:v>3.5833333333333335</c:v>
                </c:pt>
                <c:pt idx="55">
                  <c:v>3.7</c:v>
                </c:pt>
                <c:pt idx="56">
                  <c:v>3.8166666666666664</c:v>
                </c:pt>
                <c:pt idx="57">
                  <c:v>3.9333333333333336</c:v>
                </c:pt>
                <c:pt idx="58">
                  <c:v>4.05</c:v>
                </c:pt>
                <c:pt idx="59">
                  <c:v>4.166666666666667</c:v>
                </c:pt>
                <c:pt idx="60">
                  <c:v>4.2833333333333332</c:v>
                </c:pt>
                <c:pt idx="61">
                  <c:v>4.4000000000000004</c:v>
                </c:pt>
                <c:pt idx="62">
                  <c:v>4.5166666666666666</c:v>
                </c:pt>
                <c:pt idx="63">
                  <c:v>4.6333333333333329</c:v>
                </c:pt>
                <c:pt idx="64">
                  <c:v>4.75</c:v>
                </c:pt>
                <c:pt idx="65">
                  <c:v>4.8666666666666671</c:v>
                </c:pt>
                <c:pt idx="66">
                  <c:v>4.9833333333333334</c:v>
                </c:pt>
                <c:pt idx="67">
                  <c:v>5.0999999999999996</c:v>
                </c:pt>
                <c:pt idx="68">
                  <c:v>5.2166666666666668</c:v>
                </c:pt>
                <c:pt idx="69">
                  <c:v>5.3333333333333339</c:v>
                </c:pt>
                <c:pt idx="70">
                  <c:v>5.45</c:v>
                </c:pt>
                <c:pt idx="71">
                  <c:v>5.5666666666666664</c:v>
                </c:pt>
                <c:pt idx="72">
                  <c:v>5.6833333333333336</c:v>
                </c:pt>
                <c:pt idx="73">
                  <c:v>5.8</c:v>
                </c:pt>
                <c:pt idx="74">
                  <c:v>5.9166666666666661</c:v>
                </c:pt>
                <c:pt idx="75">
                  <c:v>6.0333333333333332</c:v>
                </c:pt>
                <c:pt idx="76">
                  <c:v>6.15</c:v>
                </c:pt>
                <c:pt idx="77">
                  <c:v>6.2666666666666666</c:v>
                </c:pt>
                <c:pt idx="78">
                  <c:v>6.3833333333333329</c:v>
                </c:pt>
                <c:pt idx="79">
                  <c:v>6.5</c:v>
                </c:pt>
                <c:pt idx="80">
                  <c:v>6.6166666666666671</c:v>
                </c:pt>
                <c:pt idx="81">
                  <c:v>6.7333333333333334</c:v>
                </c:pt>
                <c:pt idx="82">
                  <c:v>6.85</c:v>
                </c:pt>
                <c:pt idx="83">
                  <c:v>6.9666666666666668</c:v>
                </c:pt>
                <c:pt idx="84">
                  <c:v>7.083333333333333</c:v>
                </c:pt>
                <c:pt idx="85">
                  <c:v>7.2</c:v>
                </c:pt>
                <c:pt idx="86">
                  <c:v>7.3166666666666664</c:v>
                </c:pt>
                <c:pt idx="87">
                  <c:v>7.4333333333333336</c:v>
                </c:pt>
                <c:pt idx="88">
                  <c:v>7.55</c:v>
                </c:pt>
                <c:pt idx="89">
                  <c:v>7.666666666666667</c:v>
                </c:pt>
                <c:pt idx="90">
                  <c:v>7.7833333333333332</c:v>
                </c:pt>
                <c:pt idx="91">
                  <c:v>7.9</c:v>
                </c:pt>
                <c:pt idx="92">
                  <c:v>8.0166666666666657</c:v>
                </c:pt>
                <c:pt idx="93">
                  <c:v>8.1333333333333329</c:v>
                </c:pt>
                <c:pt idx="94">
                  <c:v>8.25</c:v>
                </c:pt>
                <c:pt idx="95">
                  <c:v>8.3666666666666671</c:v>
                </c:pt>
                <c:pt idx="96">
                  <c:v>8.4833333333333343</c:v>
                </c:pt>
                <c:pt idx="97">
                  <c:v>8.6</c:v>
                </c:pt>
                <c:pt idx="98">
                  <c:v>8.7166666666666668</c:v>
                </c:pt>
                <c:pt idx="99">
                  <c:v>8.8333333333333321</c:v>
                </c:pt>
                <c:pt idx="100">
                  <c:v>8.9499999999999993</c:v>
                </c:pt>
                <c:pt idx="101">
                  <c:v>9.0666666666666664</c:v>
                </c:pt>
                <c:pt idx="102">
                  <c:v>9.1833333333333336</c:v>
                </c:pt>
                <c:pt idx="103">
                  <c:v>9.3000000000000007</c:v>
                </c:pt>
                <c:pt idx="104">
                  <c:v>9.4166666666666679</c:v>
                </c:pt>
                <c:pt idx="105">
                  <c:v>9.5333333333333332</c:v>
                </c:pt>
                <c:pt idx="106">
                  <c:v>9.65</c:v>
                </c:pt>
                <c:pt idx="107">
                  <c:v>9.7666666666666657</c:v>
                </c:pt>
                <c:pt idx="108">
                  <c:v>9.8833333333333329</c:v>
                </c:pt>
                <c:pt idx="109">
                  <c:v>10</c:v>
                </c:pt>
              </c:numCache>
            </c:numRef>
          </c:xVal>
          <c:yVal>
            <c:numRef>
              <c:f>Sheet3!$AD$7:$AD$116</c:f>
              <c:numCache>
                <c:formatCode>0.00</c:formatCode>
                <c:ptCount val="110"/>
                <c:pt idx="0">
                  <c:v>352.67765131532292</c:v>
                </c:pt>
                <c:pt idx="1">
                  <c:v>338.76712317250514</c:v>
                </c:pt>
                <c:pt idx="2">
                  <c:v>325.90336573280337</c:v>
                </c:pt>
                <c:pt idx="3">
                  <c:v>313.97218582860495</c:v>
                </c:pt>
                <c:pt idx="4">
                  <c:v>302.87541740354112</c:v>
                </c:pt>
                <c:pt idx="5">
                  <c:v>292.52820505295415</c:v>
                </c:pt>
                <c:pt idx="6">
                  <c:v>282.85682194984616</c:v>
                </c:pt>
                <c:pt idx="7">
                  <c:v>273.79690340398139</c:v>
                </c:pt>
                <c:pt idx="8">
                  <c:v>265.29200653315246</c:v>
                </c:pt>
                <c:pt idx="9">
                  <c:v>257.29242790377413</c:v>
                </c:pt>
                <c:pt idx="10">
                  <c:v>249.75422679919856</c:v>
                </c:pt>
                <c:pt idx="11">
                  <c:v>242.63841356944249</c:v>
                </c:pt>
                <c:pt idx="12">
                  <c:v>235.91027140287684</c:v>
                </c:pt>
                <c:pt idx="13">
                  <c:v>229.53878661444637</c:v>
                </c:pt>
                <c:pt idx="14">
                  <c:v>223.49616772014056</c:v>
                </c:pt>
                <c:pt idx="15">
                  <c:v>217.75743756344369</c:v>
                </c:pt>
                <c:pt idx="16">
                  <c:v>212.30008586749571</c:v>
                </c:pt>
                <c:pt idx="17">
                  <c:v>207.10377202067627</c:v>
                </c:pt>
                <c:pt idx="18">
                  <c:v>202.15006982187046</c:v>
                </c:pt>
                <c:pt idx="19">
                  <c:v>197.42224743328418</c:v>
                </c:pt>
                <c:pt idx="20">
                  <c:v>192.90507700254309</c:v>
                </c:pt>
                <c:pt idx="21">
                  <c:v>188.58466938956948</c:v>
                </c:pt>
                <c:pt idx="22">
                  <c:v>184.44833021902357</c:v>
                </c:pt>
                <c:pt idx="23">
                  <c:v>180.4844341155941</c:v>
                </c:pt>
                <c:pt idx="24">
                  <c:v>176.68231449780987</c:v>
                </c:pt>
                <c:pt idx="25">
                  <c:v>173.03216673017741</c:v>
                </c:pt>
                <c:pt idx="26">
                  <c:v>169.52496278199442</c:v>
                </c:pt>
                <c:pt idx="27">
                  <c:v>166.15237582882708</c:v>
                </c:pt>
                <c:pt idx="28">
                  <c:v>162.90671347096023</c:v>
                </c:pt>
                <c:pt idx="29">
                  <c:v>159.78085844136763</c:v>
                </c:pt>
                <c:pt idx="30">
                  <c:v>156.76821584124522</c:v>
                </c:pt>
                <c:pt idx="31">
                  <c:v>153.86266607981071</c:v>
                </c:pt>
                <c:pt idx="32">
                  <c:v>151.05852281164718</c:v>
                </c:pt>
                <c:pt idx="33">
                  <c:v>148.35049526319264</c:v>
                </c:pt>
                <c:pt idx="34">
                  <c:v>145.73365442317993</c:v>
                </c:pt>
                <c:pt idx="35">
                  <c:v>143.2034026424439</c:v>
                </c:pt>
                <c:pt idx="36">
                  <c:v>140.75544624862377</c:v>
                </c:pt>
                <c:pt idx="37">
                  <c:v>138.38577083260168</c:v>
                </c:pt>
                <c:pt idx="38">
                  <c:v>136.09061890744334</c:v>
                </c:pt>
                <c:pt idx="39">
                  <c:v>133.86646967830475</c:v>
                </c:pt>
                <c:pt idx="40">
                  <c:v>131.71002069420825</c:v>
                </c:pt>
                <c:pt idx="41">
                  <c:v>129.61817118057184</c:v>
                </c:pt>
                <c:pt idx="42">
                  <c:v>127.58800687557009</c:v>
                </c:pt>
                <c:pt idx="43">
                  <c:v>125.61678621437497</c:v>
                </c:pt>
                <c:pt idx="44">
                  <c:v>123.70192772353499</c:v>
                </c:pt>
                <c:pt idx="45">
                  <c:v>121.84099850361039</c:v>
                </c:pt>
                <c:pt idx="46">
                  <c:v>120.03170369200903</c:v>
                </c:pt>
                <c:pt idx="47">
                  <c:v>118.27187681006001</c:v>
                </c:pt>
                <c:pt idx="48">
                  <c:v>116.55947090895009</c:v>
                </c:pt>
                <c:pt idx="49">
                  <c:v>114.89255043844099</c:v>
                </c:pt>
                <c:pt idx="50">
                  <c:v>110.3627936484102</c:v>
                </c:pt>
                <c:pt idx="51">
                  <c:v>106.15150727965315</c:v>
                </c:pt>
                <c:pt idx="52">
                  <c:v>102.22541830308145</c:v>
                </c:pt>
                <c:pt idx="53">
                  <c:v>98.555732751214947</c:v>
                </c:pt>
                <c:pt idx="54">
                  <c:v>95.11740656861727</c:v>
                </c:pt>
                <c:pt idx="55">
                  <c:v>91.888554409546742</c:v>
                </c:pt>
                <c:pt idx="56">
                  <c:v>88.849966865732384</c:v>
                </c:pt>
                <c:pt idx="57">
                  <c:v>85.984713611240281</c:v>
                </c:pt>
                <c:pt idx="58">
                  <c:v>83.277815139585911</c:v>
                </c:pt>
                <c:pt idx="59">
                  <c:v>80.715969649010844</c:v>
                </c:pt>
                <c:pt idx="60">
                  <c:v>78.287324561294596</c:v>
                </c:pt>
                <c:pt idx="61">
                  <c:v>75.98128438984611</c:v>
                </c:pt>
                <c:pt idx="62">
                  <c:v>73.788348384696349</c:v>
                </c:pt>
                <c:pt idx="63">
                  <c:v>71.699972705945001</c:v>
                </c:pt>
                <c:pt idx="64">
                  <c:v>69.708452908489036</c:v>
                </c:pt>
                <c:pt idx="65">
                  <c:v>67.806823329632564</c:v>
                </c:pt>
                <c:pt idx="66">
                  <c:v>65.988770609540822</c:v>
                </c:pt>
                <c:pt idx="67">
                  <c:v>64.248559081435886</c:v>
                </c:pt>
                <c:pt idx="68">
                  <c:v>62.580966173331348</c:v>
                </c:pt>
                <c:pt idx="69">
                  <c:v>60.981226288289719</c:v>
                </c:pt>
                <c:pt idx="70">
                  <c:v>59.444981892719824</c:v>
                </c:pt>
                <c:pt idx="71">
                  <c:v>57.968240755247635</c:v>
                </c:pt>
                <c:pt idx="72">
                  <c:v>56.547338452353983</c:v>
                </c:pt>
                <c:pt idx="73">
                  <c:v>55.178905399193617</c:v>
                </c:pt>
                <c:pt idx="74">
                  <c:v>53.859837780993551</c:v>
                </c:pt>
                <c:pt idx="75">
                  <c:v>52.587271857051682</c:v>
                </c:pt>
                <c:pt idx="76">
                  <c:v>51.358561189483403</c:v>
                </c:pt>
                <c:pt idx="77">
                  <c:v>50.171256415565715</c:v>
                </c:pt>
                <c:pt idx="78">
                  <c:v>49.023087238257737</c:v>
                </c:pt>
                <c:pt idx="79">
                  <c:v>47.911946356203536</c:v>
                </c:pt>
                <c:pt idx="80">
                  <c:v>46.835875093835533</c:v>
                </c:pt>
                <c:pt idx="81">
                  <c:v>45.793050525377993</c:v>
                </c:pt>
                <c:pt idx="82">
                  <c:v>44.78177391464569</c:v>
                </c:pt>
                <c:pt idx="83">
                  <c:v>43.800460316394037</c:v>
                </c:pt>
                <c:pt idx="84">
                  <c:v>42.847629205300507</c:v>
                </c:pt>
                <c:pt idx="85">
                  <c:v>41.921896016017087</c:v>
                </c:pt>
                <c:pt idx="86">
                  <c:v>41.02196449260299</c:v>
                </c:pt>
                <c:pt idx="87">
                  <c:v>40.146619758414154</c:v>
                </c:pt>
                <c:pt idx="88">
                  <c:v>39.294722028519601</c:v>
                </c:pt>
                <c:pt idx="89">
                  <c:v>38.465200896201537</c:v>
                </c:pt>
                <c:pt idx="90">
                  <c:v>37.65705013330345</c:v>
                </c:pt>
                <c:pt idx="91">
                  <c:v>36.8693229513067</c:v>
                </c:pt>
                <c:pt idx="92">
                  <c:v>36.101127676201081</c:v>
                </c:pt>
                <c:pt idx="93">
                  <c:v>35.351623795599821</c:v>
                </c:pt>
                <c:pt idx="94">
                  <c:v>34.62001834125126</c:v>
                </c:pt>
                <c:pt idx="95">
                  <c:v>33.905562574208588</c:v>
                </c:pt>
                <c:pt idx="96">
                  <c:v>33.207548943522013</c:v>
                </c:pt>
                <c:pt idx="97">
                  <c:v>32.525308292479416</c:v>
                </c:pt>
                <c:pt idx="98">
                  <c:v>31.858207289202127</c:v>
                </c:pt>
                <c:pt idx="99">
                  <c:v>31.205646060854178</c:v>
                </c:pt>
                <c:pt idx="100">
                  <c:v>30.567056012885249</c:v>
                </c:pt>
                <c:pt idx="101">
                  <c:v>29.941897816641021</c:v>
                </c:pt>
                <c:pt idx="102">
                  <c:v>29.329659550367889</c:v>
                </c:pt>
                <c:pt idx="103">
                  <c:v>28.729854980142242</c:v>
                </c:pt>
                <c:pt idx="104">
                  <c:v>28.142021968588857</c:v>
                </c:pt>
                <c:pt idx="105">
                  <c:v>27.565721000441801</c:v>
                </c:pt>
                <c:pt idx="106">
                  <c:v>27.000533815059374</c:v>
                </c:pt>
                <c:pt idx="107">
                  <c:v>26.446062136950019</c:v>
                </c:pt>
                <c:pt idx="108">
                  <c:v>25.901926496210308</c:v>
                </c:pt>
                <c:pt idx="109">
                  <c:v>25.367765131532291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Sheet3!$AF$2</c:f>
              <c:strCache>
                <c:ptCount val="1"/>
                <c:pt idx="0">
                  <c:v>Eq. (2.06b)</c:v>
                </c:pt>
              </c:strCache>
            </c:strRef>
          </c:tx>
          <c:marker>
            <c:symbol val="none"/>
          </c:marker>
          <c:xVal>
            <c:numRef>
              <c:f>Sheet3!$H$7:$H$116</c:f>
              <c:numCache>
                <c:formatCode>0.00</c:formatCode>
                <c:ptCount val="110"/>
                <c:pt idx="0">
                  <c:v>1</c:v>
                </c:pt>
                <c:pt idx="1">
                  <c:v>1.0408163265306123</c:v>
                </c:pt>
                <c:pt idx="2">
                  <c:v>1.0816326530612246</c:v>
                </c:pt>
                <c:pt idx="3">
                  <c:v>1.1224489795918366</c:v>
                </c:pt>
                <c:pt idx="4">
                  <c:v>1.1632653061224489</c:v>
                </c:pt>
                <c:pt idx="5">
                  <c:v>1.2040816326530612</c:v>
                </c:pt>
                <c:pt idx="6">
                  <c:v>1.2448979591836735</c:v>
                </c:pt>
                <c:pt idx="7">
                  <c:v>1.2857142857142856</c:v>
                </c:pt>
                <c:pt idx="8">
                  <c:v>1.3265306122448979</c:v>
                </c:pt>
                <c:pt idx="9">
                  <c:v>1.3673469387755102</c:v>
                </c:pt>
                <c:pt idx="10">
                  <c:v>1.4081632653061225</c:v>
                </c:pt>
                <c:pt idx="11">
                  <c:v>1.4489795918367347</c:v>
                </c:pt>
                <c:pt idx="12">
                  <c:v>1.489795918367347</c:v>
                </c:pt>
                <c:pt idx="13">
                  <c:v>1.5306122448979591</c:v>
                </c:pt>
                <c:pt idx="14">
                  <c:v>1.5714285714285714</c:v>
                </c:pt>
                <c:pt idx="15">
                  <c:v>1.6122448979591835</c:v>
                </c:pt>
                <c:pt idx="16">
                  <c:v>1.6530612244897958</c:v>
                </c:pt>
                <c:pt idx="17">
                  <c:v>1.693877551020408</c:v>
                </c:pt>
                <c:pt idx="18">
                  <c:v>1.7346938775510203</c:v>
                </c:pt>
                <c:pt idx="19">
                  <c:v>1.7755102040816326</c:v>
                </c:pt>
                <c:pt idx="20">
                  <c:v>1.8163265306122449</c:v>
                </c:pt>
                <c:pt idx="21">
                  <c:v>1.8571428571428572</c:v>
                </c:pt>
                <c:pt idx="22">
                  <c:v>1.8979591836734693</c:v>
                </c:pt>
                <c:pt idx="23">
                  <c:v>1.9387755102040816</c:v>
                </c:pt>
                <c:pt idx="24">
                  <c:v>1.9795918367346939</c:v>
                </c:pt>
                <c:pt idx="25">
                  <c:v>2.0204081632653059</c:v>
                </c:pt>
                <c:pt idx="26">
                  <c:v>2.0612244897959182</c:v>
                </c:pt>
                <c:pt idx="27">
                  <c:v>2.1020408163265305</c:v>
                </c:pt>
                <c:pt idx="28">
                  <c:v>2.1428571428571428</c:v>
                </c:pt>
                <c:pt idx="29">
                  <c:v>2.1836734693877551</c:v>
                </c:pt>
                <c:pt idx="30">
                  <c:v>2.2244897959183669</c:v>
                </c:pt>
                <c:pt idx="31">
                  <c:v>2.2653061224489797</c:v>
                </c:pt>
                <c:pt idx="32">
                  <c:v>2.3061224489795915</c:v>
                </c:pt>
                <c:pt idx="33">
                  <c:v>2.3469387755102042</c:v>
                </c:pt>
                <c:pt idx="34">
                  <c:v>2.3877551020408161</c:v>
                </c:pt>
                <c:pt idx="35">
                  <c:v>2.4285714285714284</c:v>
                </c:pt>
                <c:pt idx="36">
                  <c:v>2.4693877551020407</c:v>
                </c:pt>
                <c:pt idx="37">
                  <c:v>2.510204081632653</c:v>
                </c:pt>
                <c:pt idx="38">
                  <c:v>2.5510204081632653</c:v>
                </c:pt>
                <c:pt idx="39">
                  <c:v>2.5918367346938771</c:v>
                </c:pt>
                <c:pt idx="40">
                  <c:v>2.6326530612244898</c:v>
                </c:pt>
                <c:pt idx="41">
                  <c:v>2.6734693877551017</c:v>
                </c:pt>
                <c:pt idx="42">
                  <c:v>2.7142857142857144</c:v>
                </c:pt>
                <c:pt idx="43">
                  <c:v>2.7551020408163263</c:v>
                </c:pt>
                <c:pt idx="44">
                  <c:v>2.7959183673469385</c:v>
                </c:pt>
                <c:pt idx="45">
                  <c:v>2.8367346938775508</c:v>
                </c:pt>
                <c:pt idx="46">
                  <c:v>2.8775510204081631</c:v>
                </c:pt>
                <c:pt idx="47">
                  <c:v>2.9183673469387754</c:v>
                </c:pt>
                <c:pt idx="48">
                  <c:v>2.9591836734693877</c:v>
                </c:pt>
                <c:pt idx="49">
                  <c:v>3</c:v>
                </c:pt>
                <c:pt idx="50">
                  <c:v>3.1166666666666667</c:v>
                </c:pt>
                <c:pt idx="51">
                  <c:v>3.2333333333333334</c:v>
                </c:pt>
                <c:pt idx="52">
                  <c:v>3.35</c:v>
                </c:pt>
                <c:pt idx="53">
                  <c:v>3.4666666666666668</c:v>
                </c:pt>
                <c:pt idx="54">
                  <c:v>3.5833333333333335</c:v>
                </c:pt>
                <c:pt idx="55">
                  <c:v>3.7</c:v>
                </c:pt>
                <c:pt idx="56">
                  <c:v>3.8166666666666664</c:v>
                </c:pt>
                <c:pt idx="57">
                  <c:v>3.9333333333333336</c:v>
                </c:pt>
                <c:pt idx="58">
                  <c:v>4.05</c:v>
                </c:pt>
                <c:pt idx="59">
                  <c:v>4.166666666666667</c:v>
                </c:pt>
                <c:pt idx="60">
                  <c:v>4.2833333333333332</c:v>
                </c:pt>
                <c:pt idx="61">
                  <c:v>4.4000000000000004</c:v>
                </c:pt>
                <c:pt idx="62">
                  <c:v>4.5166666666666666</c:v>
                </c:pt>
                <c:pt idx="63">
                  <c:v>4.6333333333333329</c:v>
                </c:pt>
                <c:pt idx="64">
                  <c:v>4.75</c:v>
                </c:pt>
                <c:pt idx="65">
                  <c:v>4.8666666666666671</c:v>
                </c:pt>
                <c:pt idx="66">
                  <c:v>4.9833333333333334</c:v>
                </c:pt>
                <c:pt idx="67">
                  <c:v>5.0999999999999996</c:v>
                </c:pt>
                <c:pt idx="68">
                  <c:v>5.2166666666666668</c:v>
                </c:pt>
                <c:pt idx="69">
                  <c:v>5.3333333333333339</c:v>
                </c:pt>
                <c:pt idx="70">
                  <c:v>5.45</c:v>
                </c:pt>
                <c:pt idx="71">
                  <c:v>5.5666666666666664</c:v>
                </c:pt>
                <c:pt idx="72">
                  <c:v>5.6833333333333336</c:v>
                </c:pt>
                <c:pt idx="73">
                  <c:v>5.8</c:v>
                </c:pt>
                <c:pt idx="74">
                  <c:v>5.9166666666666661</c:v>
                </c:pt>
                <c:pt idx="75">
                  <c:v>6.0333333333333332</c:v>
                </c:pt>
                <c:pt idx="76">
                  <c:v>6.15</c:v>
                </c:pt>
                <c:pt idx="77">
                  <c:v>6.2666666666666666</c:v>
                </c:pt>
                <c:pt idx="78">
                  <c:v>6.3833333333333329</c:v>
                </c:pt>
                <c:pt idx="79">
                  <c:v>6.5</c:v>
                </c:pt>
                <c:pt idx="80">
                  <c:v>6.6166666666666671</c:v>
                </c:pt>
                <c:pt idx="81">
                  <c:v>6.7333333333333334</c:v>
                </c:pt>
                <c:pt idx="82">
                  <c:v>6.85</c:v>
                </c:pt>
                <c:pt idx="83">
                  <c:v>6.9666666666666668</c:v>
                </c:pt>
                <c:pt idx="84">
                  <c:v>7.083333333333333</c:v>
                </c:pt>
                <c:pt idx="85">
                  <c:v>7.2</c:v>
                </c:pt>
                <c:pt idx="86">
                  <c:v>7.3166666666666664</c:v>
                </c:pt>
                <c:pt idx="87">
                  <c:v>7.4333333333333336</c:v>
                </c:pt>
                <c:pt idx="88">
                  <c:v>7.55</c:v>
                </c:pt>
                <c:pt idx="89">
                  <c:v>7.666666666666667</c:v>
                </c:pt>
                <c:pt idx="90">
                  <c:v>7.7833333333333332</c:v>
                </c:pt>
                <c:pt idx="91">
                  <c:v>7.9</c:v>
                </c:pt>
                <c:pt idx="92">
                  <c:v>8.0166666666666657</c:v>
                </c:pt>
                <c:pt idx="93">
                  <c:v>8.1333333333333329</c:v>
                </c:pt>
                <c:pt idx="94">
                  <c:v>8.25</c:v>
                </c:pt>
                <c:pt idx="95">
                  <c:v>8.3666666666666671</c:v>
                </c:pt>
                <c:pt idx="96">
                  <c:v>8.4833333333333343</c:v>
                </c:pt>
                <c:pt idx="97">
                  <c:v>8.6</c:v>
                </c:pt>
                <c:pt idx="98">
                  <c:v>8.7166666666666668</c:v>
                </c:pt>
                <c:pt idx="99">
                  <c:v>8.8333333333333321</c:v>
                </c:pt>
                <c:pt idx="100">
                  <c:v>8.9499999999999993</c:v>
                </c:pt>
                <c:pt idx="101">
                  <c:v>9.0666666666666664</c:v>
                </c:pt>
                <c:pt idx="102">
                  <c:v>9.1833333333333336</c:v>
                </c:pt>
                <c:pt idx="103">
                  <c:v>9.3000000000000007</c:v>
                </c:pt>
                <c:pt idx="104">
                  <c:v>9.4166666666666679</c:v>
                </c:pt>
                <c:pt idx="105">
                  <c:v>9.5333333333333332</c:v>
                </c:pt>
                <c:pt idx="106">
                  <c:v>9.65</c:v>
                </c:pt>
                <c:pt idx="107">
                  <c:v>9.7666666666666657</c:v>
                </c:pt>
                <c:pt idx="108">
                  <c:v>9.8833333333333329</c:v>
                </c:pt>
                <c:pt idx="109">
                  <c:v>10</c:v>
                </c:pt>
              </c:numCache>
            </c:numRef>
          </c:xVal>
          <c:yVal>
            <c:numRef>
              <c:f>Sheet3!$AJ$7:$AJ$116</c:f>
              <c:numCache>
                <c:formatCode>0.00</c:formatCode>
                <c:ptCount val="110"/>
                <c:pt idx="0">
                  <c:v>83.73295294097403</c:v>
                </c:pt>
                <c:pt idx="1">
                  <c:v>82.677391970837178</c:v>
                </c:pt>
                <c:pt idx="2">
                  <c:v>81.677666969472043</c:v>
                </c:pt>
                <c:pt idx="3">
                  <c:v>80.728978859400797</c:v>
                </c:pt>
                <c:pt idx="4">
                  <c:v>79.827096659319977</c:v>
                </c:pt>
                <c:pt idx="5">
                  <c:v>78.968273049991666</c:v>
                </c:pt>
                <c:pt idx="6">
                  <c:v>78.149174874035253</c:v>
                </c:pt>
                <c:pt idx="7">
                  <c:v>77.366825533499238</c:v>
                </c:pt>
                <c:pt idx="8">
                  <c:v>76.618556941624277</c:v>
                </c:pt>
                <c:pt idx="9">
                  <c:v>75.90196920362591</c:v>
                </c:pt>
                <c:pt idx="10">
                  <c:v>75.214896593252277</c:v>
                </c:pt>
                <c:pt idx="11">
                  <c:v>74.555378690869929</c:v>
                </c:pt>
                <c:pt idx="12">
                  <c:v>73.921635778906079</c:v>
                </c:pt>
                <c:pt idx="13">
                  <c:v>73.312047768946002</c:v>
                </c:pt>
                <c:pt idx="14">
                  <c:v>72.725136074268349</c:v>
                </c:pt>
                <c:pt idx="15">
                  <c:v>72.159547951398068</c:v>
                </c:pt>
                <c:pt idx="16">
                  <c:v>71.614042921264172</c:v>
                </c:pt>
                <c:pt idx="17">
                  <c:v>71.087480949941096</c:v>
                </c:pt>
                <c:pt idx="18">
                  <c:v>70.578812124622644</c:v>
                </c:pt>
                <c:pt idx="19">
                  <c:v>70.087067605401074</c:v>
                </c:pt>
                <c:pt idx="20">
                  <c:v>69.611351669862771</c:v>
                </c:pt>
                <c:pt idx="21">
                  <c:v>69.150834697232909</c:v>
                </c:pt>
                <c:pt idx="22">
                  <c:v>68.704746963152374</c:v>
                </c:pt>
                <c:pt idx="23">
                  <c:v>68.272373136216402</c:v>
                </c:pt>
                <c:pt idx="24">
                  <c:v>67.853047383985697</c:v>
                </c:pt>
                <c:pt idx="25">
                  <c:v>67.446149009947149</c:v>
                </c:pt>
                <c:pt idx="26">
                  <c:v>67.051098554383984</c:v>
                </c:pt>
                <c:pt idx="27">
                  <c:v>66.667354301722199</c:v>
                </c:pt>
                <c:pt idx="28">
                  <c:v>66.294409144998255</c:v>
                </c:pt>
                <c:pt idx="29">
                  <c:v>65.931787764900676</c:v>
                </c:pt>
                <c:pt idx="30">
                  <c:v>65.579044086598685</c:v>
                </c:pt>
                <c:pt idx="31">
                  <c:v>65.235758982462997</c:v>
                </c:pt>
                <c:pt idx="32">
                  <c:v>64.901538192948578</c:v>
                </c:pt>
                <c:pt idx="33">
                  <c:v>64.576010441466124</c:v>
                </c:pt>
                <c:pt idx="34">
                  <c:v>64.258825722118573</c:v>
                </c:pt>
                <c:pt idx="35">
                  <c:v>63.949653741795771</c:v>
                </c:pt>
                <c:pt idx="36">
                  <c:v>63.648182500378233</c:v>
                </c:pt>
                <c:pt idx="37">
                  <c:v>63.354116994747038</c:v>
                </c:pt>
                <c:pt idx="38">
                  <c:v>63.067178033987048</c:v>
                </c:pt>
                <c:pt idx="39">
                  <c:v>62.787101154632524</c:v>
                </c:pt>
                <c:pt idx="40">
                  <c:v>62.513635626080422</c:v>
                </c:pt>
                <c:pt idx="41">
                  <c:v>62.24654353740754</c:v>
                </c:pt>
                <c:pt idx="42">
                  <c:v>61.985598957798459</c:v>
                </c:pt>
                <c:pt idx="43">
                  <c:v>61.73058716364352</c:v>
                </c:pt>
                <c:pt idx="44">
                  <c:v>61.481303926111252</c:v>
                </c:pt>
                <c:pt idx="45">
                  <c:v>61.237554853658075</c:v>
                </c:pt>
                <c:pt idx="46">
                  <c:v>60.999154784515724</c:v>
                </c:pt>
                <c:pt idx="47">
                  <c:v>60.76592722470857</c:v>
                </c:pt>
                <c:pt idx="48">
                  <c:v>60.537703827604894</c:v>
                </c:pt>
                <c:pt idx="49">
                  <c:v>60.314323911406703</c:v>
                </c:pt>
                <c:pt idx="50">
                  <c:v>59.7011950876621</c:v>
                </c:pt>
                <c:pt idx="51">
                  <c:v>59.123124104793199</c:v>
                </c:pt>
                <c:pt idx="52">
                  <c:v>58.577204434884138</c:v>
                </c:pt>
                <c:pt idx="53">
                  <c:v>58.060859124189591</c:v>
                </c:pt>
                <c:pt idx="54">
                  <c:v>57.571793774858968</c:v>
                </c:pt>
                <c:pt idx="55">
                  <c:v>57.10795752042025</c:v>
                </c:pt>
                <c:pt idx="56">
                  <c:v>56.667510430890836</c:v>
                </c:pt>
                <c:pt idx="57">
                  <c:v>56.248796127158855</c:v>
                </c:pt>
                <c:pt idx="58">
                  <c:v>55.850318644688556</c:v>
                </c:pt>
                <c:pt idx="59">
                  <c:v>55.470722785648832</c:v>
                </c:pt>
                <c:pt idx="60">
                  <c:v>55.108777351998341</c:v>
                </c:pt>
                <c:pt idx="61">
                  <c:v>54.763360771273923</c:v>
                </c:pt>
                <c:pt idx="62">
                  <c:v>54.433448720149833</c:v>
                </c:pt>
                <c:pt idx="63">
                  <c:v>54.118103424400751</c:v>
                </c:pt>
                <c:pt idx="64">
                  <c:v>53.816464372280315</c:v>
                </c:pt>
                <c:pt idx="65">
                  <c:v>53.527740224945418</c:v>
                </c:pt>
                <c:pt idx="66">
                  <c:v>53.251201745005652</c:v>
                </c:pt>
                <c:pt idx="67">
                  <c:v>52.986175594530508</c:v>
                </c:pt>
                <c:pt idx="68">
                  <c:v>52.732038878417903</c:v>
                </c:pt>
                <c:pt idx="69">
                  <c:v>52.488214329085338</c:v>
                </c:pt>
                <c:pt idx="70">
                  <c:v>52.254166044897993</c:v>
                </c:pt>
                <c:pt idx="71">
                  <c:v>52.029395708307099</c:v>
                </c:pt>
                <c:pt idx="72">
                  <c:v>51.813439220894118</c:v>
                </c:pt>
                <c:pt idx="73">
                  <c:v>51.605863701844925</c:v>
                </c:pt>
                <c:pt idx="74">
                  <c:v>51.406264804163428</c:v>
                </c:pt>
                <c:pt idx="75">
                  <c:v>51.214264309455871</c:v>
                </c:pt>
                <c:pt idx="76">
                  <c:v>51.029507967601873</c:v>
                </c:pt>
                <c:pt idx="77">
                  <c:v>50.851663552256099</c:v>
                </c:pt>
                <c:pt idx="78">
                  <c:v>50.680419107043278</c:v>
                </c:pt>
                <c:pt idx="79">
                  <c:v>50.515481360638191</c:v>
                </c:pt>
                <c:pt idx="80">
                  <c:v>50.356574291759323</c:v>
                </c:pt>
                <c:pt idx="81">
                  <c:v>50.203437827529427</c:v>
                </c:pt>
                <c:pt idx="82">
                  <c:v>50.055826660735292</c:v>
                </c:pt>
                <c:pt idx="83">
                  <c:v>49.913509173305201</c:v>
                </c:pt>
                <c:pt idx="84">
                  <c:v>49.776266454863922</c:v>
                </c:pt>
                <c:pt idx="85">
                  <c:v>49.643891406555099</c:v>
                </c:pt>
                <c:pt idx="86">
                  <c:v>49.516187921474724</c:v>
                </c:pt>
                <c:pt idx="87">
                  <c:v>49.392970134061287</c:v>
                </c:pt>
                <c:pt idx="88">
                  <c:v>49.274061731659366</c:v>
                </c:pt>
                <c:pt idx="89">
                  <c:v>49.159295322235081</c:v>
                </c:pt>
                <c:pt idx="90">
                  <c:v>49.048511852886612</c:v>
                </c:pt>
                <c:pt idx="91">
                  <c:v>48.941560074376135</c:v>
                </c:pt>
                <c:pt idx="92">
                  <c:v>48.838296047421601</c:v>
                </c:pt>
                <c:pt idx="93">
                  <c:v>48.738582686937129</c:v>
                </c:pt>
                <c:pt idx="94">
                  <c:v>48.642289340807899</c:v>
                </c:pt>
                <c:pt idx="95">
                  <c:v>48.549291400136305</c:v>
                </c:pt>
                <c:pt idx="96">
                  <c:v>48.45946993820634</c:v>
                </c:pt>
                <c:pt idx="97">
                  <c:v>48.372711375688503</c:v>
                </c:pt>
                <c:pt idx="98">
                  <c:v>48.288907169851718</c:v>
                </c:pt>
                <c:pt idx="99">
                  <c:v>48.20795352576593</c:v>
                </c:pt>
                <c:pt idx="100">
                  <c:v>48.129751127672883</c:v>
                </c:pt>
                <c:pt idx="101">
                  <c:v>48.054204888875226</c:v>
                </c:pt>
                <c:pt idx="102">
                  <c:v>47.981223718648209</c:v>
                </c:pt>
                <c:pt idx="103">
                  <c:v>47.910720304816948</c:v>
                </c:pt>
                <c:pt idx="104">
                  <c:v>47.842610910765444</c:v>
                </c:pt>
                <c:pt idx="105">
                  <c:v>47.77681518575524</c:v>
                </c:pt>
                <c:pt idx="106">
                  <c:v>47.713255987531205</c:v>
                </c:pt>
                <c:pt idx="107">
                  <c:v>47.651859216281935</c:v>
                </c:pt>
                <c:pt idx="108">
                  <c:v>47.592553659103359</c:v>
                </c:pt>
                <c:pt idx="109">
                  <c:v>47.535270844187274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Sheet3!$A$29</c:f>
              <c:strCache>
                <c:ptCount val="1"/>
                <c:pt idx="0">
                  <c:v>selection 1</c:v>
                </c:pt>
              </c:strCache>
            </c:strRef>
          </c:tx>
          <c:spPr>
            <a:ln>
              <a:noFill/>
            </a:ln>
          </c:spPr>
          <c:marker>
            <c:symbol val="plus"/>
            <c:size val="10"/>
            <c:spPr>
              <a:ln w="31750">
                <a:solidFill>
                  <a:srgbClr val="FF0000"/>
                </a:solidFill>
              </a:ln>
            </c:spPr>
          </c:marker>
          <c:dPt>
            <c:idx val="0"/>
            <c:bubble3D val="0"/>
            <c:spPr>
              <a:ln w="38100">
                <a:noFill/>
              </a:ln>
            </c:spPr>
          </c:dPt>
          <c:xVal>
            <c:numRef>
              <c:f>Sheet3!$B$29</c:f>
              <c:numCache>
                <c:formatCode>0.00</c:formatCode>
                <c:ptCount val="1"/>
                <c:pt idx="0">
                  <c:v>3.1</c:v>
                </c:pt>
              </c:numCache>
            </c:numRef>
          </c:xVal>
          <c:yVal>
            <c:numRef>
              <c:f>Sheet3!$C$29</c:f>
              <c:numCache>
                <c:formatCode>0.00</c:formatCode>
                <c:ptCount val="1"/>
                <c:pt idx="0">
                  <c:v>100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Sheet3!$A$30</c:f>
              <c:strCache>
                <c:ptCount val="1"/>
                <c:pt idx="0">
                  <c:v>selection 2</c:v>
                </c:pt>
              </c:strCache>
            </c:strRef>
          </c:tx>
          <c:spPr>
            <a:ln>
              <a:noFill/>
            </a:ln>
          </c:spPr>
          <c:marker>
            <c:symbol val="x"/>
            <c:size val="8"/>
            <c:spPr>
              <a:noFill/>
              <a:ln w="28575">
                <a:solidFill>
                  <a:srgbClr val="0070C0"/>
                </a:solidFill>
              </a:ln>
            </c:spPr>
          </c:marker>
          <c:xVal>
            <c:numRef>
              <c:f>Sheet3!$B$30</c:f>
              <c:numCache>
                <c:formatCode>0.00</c:formatCode>
                <c:ptCount val="1"/>
                <c:pt idx="0">
                  <c:v>3.4</c:v>
                </c:pt>
              </c:numCache>
            </c:numRef>
          </c:xVal>
          <c:yVal>
            <c:numRef>
              <c:f>Sheet3!$C$30</c:f>
              <c:numCache>
                <c:formatCode>0.00</c:formatCode>
                <c:ptCount val="1"/>
                <c:pt idx="0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22400"/>
        <c:axId val="90955776"/>
      </c:scatterChart>
      <c:valAx>
        <c:axId val="56622400"/>
        <c:scaling>
          <c:orientation val="minMax"/>
          <c:max val="1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PT"/>
                  <a:t>t, mm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90955776"/>
        <c:crosses val="autoZero"/>
        <c:crossBetween val="midCat"/>
      </c:valAx>
      <c:valAx>
        <c:axId val="90955776"/>
        <c:scaling>
          <c:orientation val="minMax"/>
          <c:max val="12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PT"/>
                  <a:t>D,</a:t>
                </a:r>
                <a:r>
                  <a:rPr lang="pt-PT" baseline="0"/>
                  <a:t> mm</a:t>
                </a:r>
                <a:endParaRPr lang="pt-PT"/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56622400"/>
        <c:crosses val="autoZero"/>
        <c:crossBetween val="midCat"/>
      </c:valAx>
      <c:spPr>
        <a:ln w="19050">
          <a:solidFill>
            <a:schemeClr val="tx1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590550</xdr:colOff>
      <xdr:row>9</xdr:row>
      <xdr:rowOff>19050</xdr:rowOff>
    </xdr:from>
    <xdr:to>
      <xdr:col>25</xdr:col>
      <xdr:colOff>0</xdr:colOff>
      <xdr:row>35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590550</xdr:colOff>
      <xdr:row>9</xdr:row>
      <xdr:rowOff>19050</xdr:rowOff>
    </xdr:from>
    <xdr:to>
      <xdr:col>25</xdr:col>
      <xdr:colOff>0</xdr:colOff>
      <xdr:row>35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590550</xdr:colOff>
      <xdr:row>9</xdr:row>
      <xdr:rowOff>19050</xdr:rowOff>
    </xdr:from>
    <xdr:to>
      <xdr:col>25</xdr:col>
      <xdr:colOff>0</xdr:colOff>
      <xdr:row>35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16"/>
  <sheetViews>
    <sheetView tabSelected="1" workbookViewId="0">
      <selection activeCell="B31" sqref="B31"/>
    </sheetView>
  </sheetViews>
  <sheetFormatPr defaultRowHeight="15" x14ac:dyDescent="0.25"/>
  <sheetData>
    <row r="2" spans="1:36" x14ac:dyDescent="0.25">
      <c r="K2" t="s">
        <v>13</v>
      </c>
      <c r="N2" t="s">
        <v>17</v>
      </c>
      <c r="Q2" t="s">
        <v>37</v>
      </c>
      <c r="Y2" s="6" t="s">
        <v>23</v>
      </c>
      <c r="Z2" s="6"/>
      <c r="AA2" s="6" t="s">
        <v>24</v>
      </c>
      <c r="AC2" t="s">
        <v>21</v>
      </c>
      <c r="AF2" t="s">
        <v>32</v>
      </c>
    </row>
    <row r="3" spans="1:36" x14ac:dyDescent="0.25">
      <c r="A3" t="s">
        <v>0</v>
      </c>
      <c r="Y3" s="6"/>
      <c r="Z3" s="6"/>
    </row>
    <row r="4" spans="1:36" x14ac:dyDescent="0.25">
      <c r="G4" s="6" t="s">
        <v>29</v>
      </c>
      <c r="H4" s="8" t="s">
        <v>14</v>
      </c>
      <c r="I4" s="6" t="s">
        <v>14</v>
      </c>
      <c r="K4" s="6" t="s">
        <v>15</v>
      </c>
      <c r="L4" s="8" t="s">
        <v>15</v>
      </c>
      <c r="N4" s="6" t="s">
        <v>15</v>
      </c>
      <c r="O4" s="8" t="s">
        <v>15</v>
      </c>
      <c r="Q4" s="6" t="s">
        <v>15</v>
      </c>
      <c r="R4" s="6" t="s">
        <v>27</v>
      </c>
      <c r="S4" s="6" t="s">
        <v>34</v>
      </c>
      <c r="T4" s="6" t="s">
        <v>39</v>
      </c>
      <c r="U4" s="6" t="s">
        <v>38</v>
      </c>
      <c r="V4" s="6" t="s">
        <v>33</v>
      </c>
      <c r="W4" s="8" t="s">
        <v>15</v>
      </c>
      <c r="Y4" s="8" t="s">
        <v>15</v>
      </c>
      <c r="Z4" s="6"/>
      <c r="AA4" s="8" t="s">
        <v>15</v>
      </c>
      <c r="AC4" s="6" t="s">
        <v>15</v>
      </c>
      <c r="AD4" s="8" t="s">
        <v>15</v>
      </c>
      <c r="AF4" s="6" t="s">
        <v>15</v>
      </c>
      <c r="AG4" s="6" t="s">
        <v>34</v>
      </c>
      <c r="AH4" s="6" t="s">
        <v>36</v>
      </c>
      <c r="AI4" s="6" t="s">
        <v>33</v>
      </c>
      <c r="AJ4" s="8" t="s">
        <v>15</v>
      </c>
    </row>
    <row r="5" spans="1:36" x14ac:dyDescent="0.25">
      <c r="A5" t="s">
        <v>1</v>
      </c>
      <c r="C5" t="s">
        <v>2</v>
      </c>
      <c r="D5" s="7">
        <v>1</v>
      </c>
      <c r="E5" t="s">
        <v>3</v>
      </c>
      <c r="H5" s="8" t="s">
        <v>16</v>
      </c>
      <c r="I5" s="6" t="s">
        <v>3</v>
      </c>
      <c r="K5" s="6" t="s">
        <v>3</v>
      </c>
      <c r="L5" s="8" t="s">
        <v>16</v>
      </c>
      <c r="N5" s="6" t="s">
        <v>3</v>
      </c>
      <c r="O5" s="8" t="s">
        <v>16</v>
      </c>
      <c r="Q5" s="6" t="s">
        <v>3</v>
      </c>
      <c r="R5" s="6" t="s">
        <v>40</v>
      </c>
      <c r="S5" s="6" t="s">
        <v>35</v>
      </c>
      <c r="T5" s="6" t="s">
        <v>8</v>
      </c>
      <c r="U5" s="6" t="s">
        <v>8</v>
      </c>
      <c r="V5" s="6" t="s">
        <v>3</v>
      </c>
      <c r="W5" s="8" t="s">
        <v>16</v>
      </c>
      <c r="Y5" s="8" t="s">
        <v>16</v>
      </c>
      <c r="Z5" s="6"/>
      <c r="AA5" s="8" t="s">
        <v>16</v>
      </c>
      <c r="AC5" s="6" t="s">
        <v>3</v>
      </c>
      <c r="AD5" s="8" t="s">
        <v>16</v>
      </c>
      <c r="AF5" s="6" t="s">
        <v>3</v>
      </c>
      <c r="AG5" s="6" t="s">
        <v>35</v>
      </c>
      <c r="AH5" s="6" t="s">
        <v>35</v>
      </c>
      <c r="AI5" s="6" t="s">
        <v>3</v>
      </c>
      <c r="AJ5" s="8" t="s">
        <v>16</v>
      </c>
    </row>
    <row r="6" spans="1:36" x14ac:dyDescent="0.25">
      <c r="A6" t="s">
        <v>18</v>
      </c>
      <c r="C6" t="s">
        <v>23</v>
      </c>
      <c r="D6" s="7">
        <v>0.1</v>
      </c>
      <c r="E6" t="s">
        <v>3</v>
      </c>
    </row>
    <row r="7" spans="1:36" x14ac:dyDescent="0.25">
      <c r="A7" t="s">
        <v>19</v>
      </c>
      <c r="C7" t="s">
        <v>24</v>
      </c>
      <c r="D7" s="7">
        <v>8.4000000000000005E-2</v>
      </c>
      <c r="E7" t="s">
        <v>3</v>
      </c>
      <c r="G7">
        <v>1</v>
      </c>
      <c r="H7" s="12">
        <f>$D$21</f>
        <v>1</v>
      </c>
      <c r="I7" s="5">
        <f>H7/1000</f>
        <v>1E-3</v>
      </c>
      <c r="K7" s="5">
        <f t="shared" ref="K7:K70" si="0">$D$11/(PI()*I7*$D$14)+I7</f>
        <v>0.14565766114689099</v>
      </c>
      <c r="L7" s="4">
        <f>K7*1000</f>
        <v>145.657661146891</v>
      </c>
      <c r="N7" s="5">
        <f>I7/(1-$D$11/(0.121*PI()*$D$15*I7^2))</f>
        <v>-2.193334478216096E-4</v>
      </c>
      <c r="O7" s="4">
        <f t="shared" ref="O7:O23" si="1">IF(N7&lt;0,O8/1000*2,N7)*1000</f>
        <v>1645795592494.8083</v>
      </c>
      <c r="Q7" s="5">
        <f t="shared" ref="Q7:Q70" ca="1" si="2">IF(ISERROR(V7),1,V7)</f>
        <v>0.15487721343921326</v>
      </c>
      <c r="R7" s="1">
        <f ca="1">PI()/4*(Q7^2-(Q7-2*I7)^2)</f>
        <v>4.8341952329549907E-4</v>
      </c>
      <c r="S7" s="1">
        <f ca="1">PI()/64*(Q7^4-(Q7-2*I7)^4)</f>
        <v>1.4308732545903334E-6</v>
      </c>
      <c r="T7" s="1">
        <f ca="1">$D$11/R7*(1+$D$5*Q7*R7/(1000*S7)*1/COS((SQRT($D$11/($D$15*S7))*$D$5/2)))</f>
        <v>336666666.66666567</v>
      </c>
      <c r="U7" s="1">
        <f t="shared" ref="U7:U70" si="3">$D$14</f>
        <v>336666666.66666669</v>
      </c>
      <c r="V7" s="5">
        <f ca="1">Q7+0.025*(T7/U7-1)*Q7</f>
        <v>0.15487721343921326</v>
      </c>
      <c r="W7" s="4">
        <f ca="1">Q7*1000</f>
        <v>154.87721343921325</v>
      </c>
      <c r="Y7" s="4">
        <f t="shared" ref="Y7:Y70" si="4">$D$6*1000</f>
        <v>100</v>
      </c>
      <c r="Z7" s="4"/>
      <c r="AA7" s="4">
        <f t="shared" ref="AA7:AA70" si="5">($D$7+2*I7)*1000</f>
        <v>86</v>
      </c>
      <c r="AC7" s="5">
        <f t="shared" ref="AC7:AC70" si="6">$D$8/($D$16*$D$5*PI()*I7)-I7</f>
        <v>0.34004630662549001</v>
      </c>
      <c r="AD7" s="4">
        <f>AC7*1000</f>
        <v>340.04630662548999</v>
      </c>
      <c r="AF7" s="5">
        <f ca="1">IF(ISERROR(AI7),0.1,MAX(0.001,AI7))</f>
        <v>8.2691346325369564E-2</v>
      </c>
      <c r="AG7" s="1">
        <f t="shared" ref="AG7:AG70" ca="1" si="7">PI()/64*(AF7^4-(AF7-2*I7)^4)</f>
        <v>2.1411797095687436E-7</v>
      </c>
      <c r="AH7" s="1">
        <f t="shared" ref="AH7:AH70" si="8">$D$11*$D$5^2/(PI()^2*$D$15)</f>
        <v>2.1411797095687404E-7</v>
      </c>
      <c r="AI7" s="5">
        <f ca="1">AF7+0.05*(AH7/AG7-1)*AF7</f>
        <v>8.2691346325369564E-2</v>
      </c>
      <c r="AJ7" s="4">
        <f ca="1">AF7*1000</f>
        <v>82.691346325369565</v>
      </c>
    </row>
    <row r="8" spans="1:36" x14ac:dyDescent="0.25">
      <c r="A8" t="s">
        <v>20</v>
      </c>
      <c r="C8" t="s">
        <v>21</v>
      </c>
      <c r="D8" s="7">
        <v>3</v>
      </c>
      <c r="E8" t="s">
        <v>22</v>
      </c>
      <c r="G8">
        <f>G7+1</f>
        <v>2</v>
      </c>
      <c r="H8" s="4">
        <f>$H$7+($H$56-$H$7)/($G$56-$G$7)*(G8-$G$7)</f>
        <v>1.0408163265306123</v>
      </c>
      <c r="I8" s="5">
        <f t="shared" ref="I8:I71" si="9">H8/1000</f>
        <v>1.0408163265306122E-3</v>
      </c>
      <c r="K8" s="5">
        <f t="shared" si="0"/>
        <v>0.14002562801668078</v>
      </c>
      <c r="L8" s="4">
        <f t="shared" ref="L8:L71" si="10">K8*1000</f>
        <v>140.02562801668077</v>
      </c>
      <c r="N8" s="5">
        <f t="shared" ref="N8:N71" si="11">I8/(1-$D$11/(0.121*PI()*$D$15*I8^2))</f>
        <v>-2.5190406082117162E-4</v>
      </c>
      <c r="O8" s="4">
        <f t="shared" si="1"/>
        <v>822897796247.40417</v>
      </c>
      <c r="Q8" s="5">
        <f t="shared" ca="1" si="2"/>
        <v>0.14936335385718005</v>
      </c>
      <c r="R8" s="1">
        <f t="shared" ref="R8:R71" ca="1" si="12">PI()/4*(Q8^2-(Q8-2*I8)^2)</f>
        <v>4.8498813689126769E-4</v>
      </c>
      <c r="S8" s="1">
        <f t="shared" ref="S8:S71" ca="1" si="13">PI()/64*(Q8^4-(Q8-2*I8)^4)</f>
        <v>1.3337572932878316E-6</v>
      </c>
      <c r="T8" s="1">
        <f t="shared" ref="T8:T71" ca="1" si="14">$D$11/R8*(1+$D$5*Q8*R8/(1000*S8)*1/COS((SQRT($D$11/($D$15*S8))*$D$5/2)))</f>
        <v>336666666.66666579</v>
      </c>
      <c r="U8" s="1">
        <f t="shared" si="3"/>
        <v>336666666.66666669</v>
      </c>
      <c r="V8" s="5">
        <f t="shared" ref="V8:V71" ca="1" si="15">Q8+0.025*(T8/U8-1)*Q8</f>
        <v>0.14936335385718005</v>
      </c>
      <c r="W8" s="4">
        <f t="shared" ref="W8:W71" ca="1" si="16">Q8*1000</f>
        <v>149.36335385718004</v>
      </c>
      <c r="Y8" s="4">
        <f t="shared" si="4"/>
        <v>100</v>
      </c>
      <c r="Z8" s="4"/>
      <c r="AA8" s="4">
        <f t="shared" si="5"/>
        <v>86.081632653061234</v>
      </c>
      <c r="AC8" s="5">
        <f t="shared" si="6"/>
        <v>0.32663112533325395</v>
      </c>
      <c r="AD8" s="4">
        <f t="shared" ref="AD8:AD71" si="17">AC8*1000</f>
        <v>326.63112533325392</v>
      </c>
      <c r="AF8" s="5">
        <f t="shared" ref="AF8:AF71" ca="1" si="18">IF(ISERROR(AI8),0.1,MAX(0.001,AI8))</f>
        <v>8.1649577387992445E-2</v>
      </c>
      <c r="AG8" s="1">
        <f t="shared" ca="1" si="7"/>
        <v>2.1411797095687436E-7</v>
      </c>
      <c r="AH8" s="1">
        <f t="shared" si="8"/>
        <v>2.1411797095687404E-7</v>
      </c>
      <c r="AI8" s="5">
        <f t="shared" ref="AI8:AI71" ca="1" si="19">AF8+0.05*(AH8/AG8-1)*AF8</f>
        <v>8.1649577387992445E-2</v>
      </c>
      <c r="AJ8" s="4">
        <f t="shared" ref="AJ8:AJ71" ca="1" si="20">AF8*1000</f>
        <v>81.649577387992451</v>
      </c>
    </row>
    <row r="9" spans="1:36" x14ac:dyDescent="0.25">
      <c r="G9">
        <f t="shared" ref="G9:G72" si="21">G8+1</f>
        <v>3</v>
      </c>
      <c r="H9" s="4">
        <f t="shared" ref="H9:H55" si="22">$H$7+($H$56-$H$7)/($G$56-$G$7)*(G9-$G$7)</f>
        <v>1.0816326530612246</v>
      </c>
      <c r="I9" s="5">
        <f t="shared" si="9"/>
        <v>1.0816326530612246E-3</v>
      </c>
      <c r="K9" s="5">
        <f t="shared" si="0"/>
        <v>0.13482173446811141</v>
      </c>
      <c r="L9" s="4">
        <f t="shared" si="10"/>
        <v>134.8217344681114</v>
      </c>
      <c r="N9" s="5">
        <f t="shared" si="11"/>
        <v>-2.8829708469648785E-4</v>
      </c>
      <c r="O9" s="4">
        <f t="shared" si="1"/>
        <v>411448898123.70209</v>
      </c>
      <c r="Q9" s="5">
        <f t="shared" ca="1" si="2"/>
        <v>0.14428303899209613</v>
      </c>
      <c r="R9" s="1">
        <f t="shared" ca="1" si="12"/>
        <v>4.8660542378239257E-4</v>
      </c>
      <c r="S9" s="1">
        <f t="shared" ca="1" si="13"/>
        <v>1.2474016116226022E-6</v>
      </c>
      <c r="T9" s="1">
        <f t="shared" ca="1" si="14"/>
        <v>336666666.66666567</v>
      </c>
      <c r="U9" s="1">
        <f t="shared" si="3"/>
        <v>336666666.66666669</v>
      </c>
      <c r="V9" s="5">
        <f t="shared" ca="1" si="15"/>
        <v>0.14428303899209613</v>
      </c>
      <c r="W9" s="4">
        <f t="shared" ca="1" si="16"/>
        <v>144.28303899209612</v>
      </c>
      <c r="Y9" s="4">
        <f t="shared" si="4"/>
        <v>100</v>
      </c>
      <c r="Z9" s="4"/>
      <c r="AA9" s="4">
        <f t="shared" si="5"/>
        <v>86.163265306122454</v>
      </c>
      <c r="AC9" s="5">
        <f t="shared" si="6"/>
        <v>0.31422533007616543</v>
      </c>
      <c r="AD9" s="4">
        <f t="shared" si="17"/>
        <v>314.22533007616545</v>
      </c>
      <c r="AF9" s="5">
        <f t="shared" ca="1" si="18"/>
        <v>8.0662940978102865E-2</v>
      </c>
      <c r="AG9" s="1">
        <f t="shared" ca="1" si="7"/>
        <v>2.1411797095687436E-7</v>
      </c>
      <c r="AH9" s="1">
        <f t="shared" si="8"/>
        <v>2.1411797095687404E-7</v>
      </c>
      <c r="AI9" s="5">
        <f t="shared" ca="1" si="19"/>
        <v>8.0662940978102865E-2</v>
      </c>
      <c r="AJ9" s="4">
        <f t="shared" ca="1" si="20"/>
        <v>80.662940978102867</v>
      </c>
    </row>
    <row r="10" spans="1:36" x14ac:dyDescent="0.25">
      <c r="G10">
        <f t="shared" si="21"/>
        <v>4</v>
      </c>
      <c r="H10" s="4">
        <f t="shared" si="22"/>
        <v>1.1224489795918366</v>
      </c>
      <c r="I10" s="5">
        <f t="shared" si="9"/>
        <v>1.1224489795918367E-3</v>
      </c>
      <c r="K10" s="5">
        <f t="shared" si="0"/>
        <v>0.12999927436500386</v>
      </c>
      <c r="L10" s="4">
        <f t="shared" si="10"/>
        <v>129.99927436500386</v>
      </c>
      <c r="N10" s="5">
        <f t="shared" si="11"/>
        <v>-3.289230870888979E-4</v>
      </c>
      <c r="O10" s="4">
        <f t="shared" si="1"/>
        <v>205724449061.85104</v>
      </c>
      <c r="Q10" s="5">
        <f t="shared" ca="1" si="2"/>
        <v>0.13958954300796161</v>
      </c>
      <c r="R10" s="1">
        <f t="shared" ca="1" si="12"/>
        <v>4.8827339377530263E-4</v>
      </c>
      <c r="S10" s="1">
        <f t="shared" ca="1" si="13"/>
        <v>1.170293427307408E-6</v>
      </c>
      <c r="T10" s="1">
        <f t="shared" ca="1" si="14"/>
        <v>336666666.66666675</v>
      </c>
      <c r="U10" s="1">
        <f t="shared" si="3"/>
        <v>336666666.66666669</v>
      </c>
      <c r="V10" s="5">
        <f t="shared" ca="1" si="15"/>
        <v>0.13958954300796161</v>
      </c>
      <c r="W10" s="4">
        <f t="shared" ca="1" si="16"/>
        <v>139.58954300796162</v>
      </c>
      <c r="Y10" s="4">
        <f t="shared" si="4"/>
        <v>100</v>
      </c>
      <c r="Z10" s="4"/>
      <c r="AA10" s="4">
        <f t="shared" si="5"/>
        <v>86.244897959183675</v>
      </c>
      <c r="AC10" s="5">
        <f t="shared" si="6"/>
        <v>0.30271880601402651</v>
      </c>
      <c r="AD10" s="4">
        <f t="shared" si="17"/>
        <v>302.71880601402648</v>
      </c>
      <c r="AF10" s="5">
        <f t="shared" ca="1" si="18"/>
        <v>7.9726698425693382E-2</v>
      </c>
      <c r="AG10" s="1">
        <f t="shared" ca="1" si="7"/>
        <v>2.1411797095687436E-7</v>
      </c>
      <c r="AH10" s="1">
        <f t="shared" si="8"/>
        <v>2.1411797095687404E-7</v>
      </c>
      <c r="AI10" s="5">
        <f t="shared" ca="1" si="19"/>
        <v>7.9726698425693382E-2</v>
      </c>
      <c r="AJ10" s="4">
        <f t="shared" ca="1" si="20"/>
        <v>79.726698425693385</v>
      </c>
    </row>
    <row r="11" spans="1:36" x14ac:dyDescent="0.25">
      <c r="A11" t="s">
        <v>4</v>
      </c>
      <c r="C11" t="s">
        <v>5</v>
      </c>
      <c r="D11" s="2">
        <f>153000</f>
        <v>153000</v>
      </c>
      <c r="E11" t="s">
        <v>6</v>
      </c>
      <c r="G11">
        <f t="shared" si="21"/>
        <v>5</v>
      </c>
      <c r="H11" s="4">
        <f t="shared" si="22"/>
        <v>1.1632653061224489</v>
      </c>
      <c r="I11" s="5">
        <f t="shared" si="9"/>
        <v>1.1632653061224489E-3</v>
      </c>
      <c r="K11" s="5">
        <f t="shared" si="0"/>
        <v>0.1255180968183621</v>
      </c>
      <c r="L11" s="4">
        <f t="shared" si="10"/>
        <v>125.5180968183621</v>
      </c>
      <c r="N11" s="5">
        <f t="shared" si="11"/>
        <v>-3.7424723065855538E-4</v>
      </c>
      <c r="O11" s="4">
        <f t="shared" si="1"/>
        <v>102862224530.92552</v>
      </c>
      <c r="Q11" s="5">
        <f t="shared" ca="1" si="2"/>
        <v>0.13524268364061384</v>
      </c>
      <c r="R11" s="1">
        <f t="shared" ca="1" si="12"/>
        <v>4.8999400390452948E-4</v>
      </c>
      <c r="S11" s="1">
        <f t="shared" ca="1" si="13"/>
        <v>1.1011784457262018E-6</v>
      </c>
      <c r="T11" s="1">
        <f t="shared" ca="1" si="14"/>
        <v>336666666.66666692</v>
      </c>
      <c r="U11" s="1">
        <f t="shared" si="3"/>
        <v>336666666.66666669</v>
      </c>
      <c r="V11" s="5">
        <f t="shared" ca="1" si="15"/>
        <v>0.13524268364061384</v>
      </c>
      <c r="W11" s="4">
        <f t="shared" ca="1" si="16"/>
        <v>135.24268364061385</v>
      </c>
      <c r="Y11" s="4">
        <f t="shared" si="4"/>
        <v>100</v>
      </c>
      <c r="Z11" s="4"/>
      <c r="AA11" s="4">
        <f t="shared" si="5"/>
        <v>86.326530612244909</v>
      </c>
      <c r="AC11" s="5">
        <f t="shared" si="6"/>
        <v>0.29201689302105327</v>
      </c>
      <c r="AD11" s="4">
        <f t="shared" si="17"/>
        <v>292.01689302105325</v>
      </c>
      <c r="AF11" s="5">
        <f t="shared" ca="1" si="18"/>
        <v>7.8836672005481764E-2</v>
      </c>
      <c r="AG11" s="1">
        <f t="shared" ca="1" si="7"/>
        <v>2.1411797095687436E-7</v>
      </c>
      <c r="AH11" s="1">
        <f t="shared" si="8"/>
        <v>2.1411797095687404E-7</v>
      </c>
      <c r="AI11" s="5">
        <f t="shared" ca="1" si="19"/>
        <v>7.8836672005481764E-2</v>
      </c>
      <c r="AJ11" s="4">
        <f t="shared" ca="1" si="20"/>
        <v>78.836672005481759</v>
      </c>
    </row>
    <row r="12" spans="1:36" x14ac:dyDescent="0.25">
      <c r="A12" t="s">
        <v>43</v>
      </c>
      <c r="C12" t="s">
        <v>44</v>
      </c>
      <c r="D12" s="7">
        <v>1.5</v>
      </c>
      <c r="G12">
        <f t="shared" si="21"/>
        <v>6</v>
      </c>
      <c r="H12" s="4">
        <f t="shared" si="22"/>
        <v>1.2040816326530612</v>
      </c>
      <c r="I12" s="5">
        <f t="shared" si="9"/>
        <v>1.2040816326530613E-3</v>
      </c>
      <c r="K12" s="5">
        <f t="shared" si="0"/>
        <v>0.12134349512752865</v>
      </c>
      <c r="L12" s="4">
        <f t="shared" si="10"/>
        <v>121.34349512752866</v>
      </c>
      <c r="N12" s="5">
        <f t="shared" si="11"/>
        <v>-4.2479902048032827E-4</v>
      </c>
      <c r="O12" s="4">
        <f t="shared" si="1"/>
        <v>51431112265.462761</v>
      </c>
      <c r="Q12" s="5">
        <f t="shared" ca="1" si="2"/>
        <v>0.13120770970856591</v>
      </c>
      <c r="R12" s="1">
        <f t="shared" ca="1" si="12"/>
        <v>4.9176914553663534E-4</v>
      </c>
      <c r="S12" s="1">
        <f t="shared" ca="1" si="13"/>
        <v>1.0390094281050973E-6</v>
      </c>
      <c r="T12" s="1">
        <f t="shared" ca="1" si="14"/>
        <v>336666666.66666585</v>
      </c>
      <c r="U12" s="1">
        <f t="shared" si="3"/>
        <v>336666666.66666669</v>
      </c>
      <c r="V12" s="5">
        <f t="shared" ca="1" si="15"/>
        <v>0.13120770970856591</v>
      </c>
      <c r="W12" s="4">
        <f t="shared" ca="1" si="16"/>
        <v>131.20770970856591</v>
      </c>
      <c r="Y12" s="4">
        <f t="shared" si="4"/>
        <v>100</v>
      </c>
      <c r="Z12" s="4"/>
      <c r="AA12" s="4">
        <f t="shared" si="5"/>
        <v>86.408163265306129</v>
      </c>
      <c r="AC12" s="5">
        <f t="shared" si="6"/>
        <v>0.2820377662427539</v>
      </c>
      <c r="AD12" s="4">
        <f t="shared" si="17"/>
        <v>282.03776624275389</v>
      </c>
      <c r="AF12" s="5">
        <f t="shared" ca="1" si="18"/>
        <v>7.7989161565711881E-2</v>
      </c>
      <c r="AG12" s="1">
        <f t="shared" ca="1" si="7"/>
        <v>2.1411797095687436E-7</v>
      </c>
      <c r="AH12" s="1">
        <f t="shared" si="8"/>
        <v>2.1411797095687404E-7</v>
      </c>
      <c r="AI12" s="5">
        <f t="shared" ca="1" si="19"/>
        <v>7.7989161565711881E-2</v>
      </c>
      <c r="AJ12" s="4">
        <f t="shared" ca="1" si="20"/>
        <v>77.989161565711882</v>
      </c>
    </row>
    <row r="13" spans="1:36" x14ac:dyDescent="0.25">
      <c r="G13">
        <f t="shared" si="21"/>
        <v>7</v>
      </c>
      <c r="H13" s="4">
        <f t="shared" si="22"/>
        <v>1.2448979591836735</v>
      </c>
      <c r="I13" s="5">
        <f t="shared" si="9"/>
        <v>1.2448979591836735E-3</v>
      </c>
      <c r="K13" s="5">
        <f t="shared" si="0"/>
        <v>0.11744531429029284</v>
      </c>
      <c r="L13" s="4">
        <f t="shared" si="10"/>
        <v>117.44531429029284</v>
      </c>
      <c r="N13" s="5">
        <f t="shared" si="11"/>
        <v>-4.811841900160044E-4</v>
      </c>
      <c r="O13" s="4">
        <f t="shared" si="1"/>
        <v>25715556132.73138</v>
      </c>
      <c r="Q13" s="5">
        <f t="shared" ca="1" si="2"/>
        <v>0.12745440726857948</v>
      </c>
      <c r="R13" s="1">
        <f t="shared" ca="1" si="12"/>
        <v>4.9360063067007505E-4</v>
      </c>
      <c r="S13" s="1">
        <f t="shared" ca="1" si="13"/>
        <v>9.8290631953414755E-7</v>
      </c>
      <c r="T13" s="1">
        <f t="shared" ca="1" si="14"/>
        <v>336666666.66666633</v>
      </c>
      <c r="U13" s="1">
        <f t="shared" si="3"/>
        <v>336666666.66666669</v>
      </c>
      <c r="V13" s="5">
        <f t="shared" ca="1" si="15"/>
        <v>0.12745440726857948</v>
      </c>
      <c r="W13" s="4">
        <f t="shared" ca="1" si="16"/>
        <v>127.45440726857949</v>
      </c>
      <c r="Y13" s="4">
        <f t="shared" si="4"/>
        <v>100</v>
      </c>
      <c r="Z13" s="4"/>
      <c r="AA13" s="4">
        <f t="shared" si="5"/>
        <v>86.489795918367349</v>
      </c>
      <c r="AC13" s="5">
        <f t="shared" si="6"/>
        <v>0.27271033195309519</v>
      </c>
      <c r="AD13" s="4">
        <f t="shared" si="17"/>
        <v>272.71033195309519</v>
      </c>
      <c r="AF13" s="5">
        <f t="shared" ca="1" si="18"/>
        <v>7.7180875902856452E-2</v>
      </c>
      <c r="AG13" s="1">
        <f t="shared" ca="1" si="7"/>
        <v>2.1411797095687436E-7</v>
      </c>
      <c r="AH13" s="1">
        <f t="shared" si="8"/>
        <v>2.1411797095687404E-7</v>
      </c>
      <c r="AI13" s="5">
        <f t="shared" ca="1" si="19"/>
        <v>7.7180875902856452E-2</v>
      </c>
      <c r="AJ13" s="4">
        <f t="shared" ca="1" si="20"/>
        <v>77.180875902856457</v>
      </c>
    </row>
    <row r="14" spans="1:36" x14ac:dyDescent="0.25">
      <c r="A14" t="s">
        <v>7</v>
      </c>
      <c r="C14" t="s">
        <v>25</v>
      </c>
      <c r="D14" s="3">
        <f>505000000/D12</f>
        <v>336666666.66666669</v>
      </c>
      <c r="E14" t="s">
        <v>8</v>
      </c>
      <c r="G14">
        <f t="shared" si="21"/>
        <v>8</v>
      </c>
      <c r="H14" s="4">
        <f t="shared" si="22"/>
        <v>1.2857142857142856</v>
      </c>
      <c r="I14" s="5">
        <f t="shared" si="9"/>
        <v>1.2857142857142856E-3</v>
      </c>
      <c r="K14" s="5">
        <f t="shared" si="0"/>
        <v>0.11379722851107396</v>
      </c>
      <c r="L14" s="4">
        <f t="shared" si="10"/>
        <v>113.79722851107397</v>
      </c>
      <c r="N14" s="5">
        <f t="shared" si="11"/>
        <v>-5.4409929611204746E-4</v>
      </c>
      <c r="O14" s="4">
        <f t="shared" si="1"/>
        <v>12857778066.36569</v>
      </c>
      <c r="Q14" s="5">
        <f t="shared" ca="1" si="2"/>
        <v>0.12395637587568187</v>
      </c>
      <c r="R14" s="1">
        <f t="shared" ca="1" si="12"/>
        <v>4.9549017762262474E-4</v>
      </c>
      <c r="S14" s="1">
        <f t="shared" ca="1" si="13"/>
        <v>9.3212505807026127E-7</v>
      </c>
      <c r="T14" s="1">
        <f t="shared" ca="1" si="14"/>
        <v>336666666.66666681</v>
      </c>
      <c r="U14" s="1">
        <f t="shared" si="3"/>
        <v>336666666.66666669</v>
      </c>
      <c r="V14" s="5">
        <f t="shared" ca="1" si="15"/>
        <v>0.12395637587568187</v>
      </c>
      <c r="W14" s="4">
        <f t="shared" ca="1" si="16"/>
        <v>123.95637587568187</v>
      </c>
      <c r="Y14" s="4">
        <f t="shared" si="4"/>
        <v>100</v>
      </c>
      <c r="Z14" s="4"/>
      <c r="AA14" s="4">
        <f t="shared" si="5"/>
        <v>86.571428571428584</v>
      </c>
      <c r="AC14" s="5">
        <f t="shared" si="6"/>
        <v>0.26397252420077799</v>
      </c>
      <c r="AD14" s="4">
        <f t="shared" si="17"/>
        <v>263.97252420077797</v>
      </c>
      <c r="AF14" s="5">
        <f t="shared" ca="1" si="18"/>
        <v>7.6408875884323949E-2</v>
      </c>
      <c r="AG14" s="1">
        <f t="shared" ca="1" si="7"/>
        <v>2.1411797095687404E-7</v>
      </c>
      <c r="AH14" s="1">
        <f t="shared" si="8"/>
        <v>2.1411797095687404E-7</v>
      </c>
      <c r="AI14" s="5">
        <f t="shared" ca="1" si="19"/>
        <v>7.6408875884323949E-2</v>
      </c>
      <c r="AJ14" s="4">
        <f t="shared" ca="1" si="20"/>
        <v>76.408875884323948</v>
      </c>
    </row>
    <row r="15" spans="1:36" x14ac:dyDescent="0.25">
      <c r="A15" t="s">
        <v>9</v>
      </c>
      <c r="C15" t="s">
        <v>10</v>
      </c>
      <c r="D15" s="3">
        <v>72400000000</v>
      </c>
      <c r="E15" t="s">
        <v>8</v>
      </c>
      <c r="G15">
        <f t="shared" si="21"/>
        <v>9</v>
      </c>
      <c r="H15" s="4">
        <f t="shared" si="22"/>
        <v>1.3265306122448979</v>
      </c>
      <c r="I15" s="5">
        <f t="shared" si="9"/>
        <v>1.3265306122448978E-3</v>
      </c>
      <c r="K15" s="5">
        <f t="shared" si="0"/>
        <v>0.1103761520922089</v>
      </c>
      <c r="L15" s="4">
        <f t="shared" si="10"/>
        <v>110.3761520922089</v>
      </c>
      <c r="N15" s="5">
        <f t="shared" si="11"/>
        <v>-6.1434977404397338E-4</v>
      </c>
      <c r="O15" s="4">
        <f t="shared" si="1"/>
        <v>6428889033.1828451</v>
      </c>
      <c r="Q15" s="5">
        <f t="shared" ca="1" si="2"/>
        <v>0.12069043836514631</v>
      </c>
      <c r="R15" s="1">
        <f t="shared" ca="1" si="12"/>
        <v>4.9743939633711245E-4</v>
      </c>
      <c r="S15" s="1">
        <f t="shared" ca="1" si="13"/>
        <v>8.8603296891691848E-7</v>
      </c>
      <c r="T15" s="1">
        <f t="shared" ca="1" si="14"/>
        <v>336666666.66666609</v>
      </c>
      <c r="U15" s="1">
        <f t="shared" si="3"/>
        <v>336666666.66666669</v>
      </c>
      <c r="V15" s="5">
        <f t="shared" ca="1" si="15"/>
        <v>0.12069043836514631</v>
      </c>
      <c r="W15" s="4">
        <f t="shared" ca="1" si="16"/>
        <v>120.69043836514631</v>
      </c>
      <c r="Y15" s="4">
        <f t="shared" si="4"/>
        <v>100</v>
      </c>
      <c r="Z15" s="4"/>
      <c r="AA15" s="4">
        <f t="shared" si="5"/>
        <v>86.653061224489804</v>
      </c>
      <c r="AC15" s="5">
        <f t="shared" si="6"/>
        <v>0.25576991592081683</v>
      </c>
      <c r="AD15" s="4">
        <f t="shared" si="17"/>
        <v>255.76991592081683</v>
      </c>
      <c r="AF15" s="5">
        <f t="shared" ca="1" si="18"/>
        <v>7.567052700508009E-2</v>
      </c>
      <c r="AG15" s="1">
        <f t="shared" ca="1" si="7"/>
        <v>2.1411797095687436E-7</v>
      </c>
      <c r="AH15" s="1">
        <f t="shared" si="8"/>
        <v>2.1411797095687404E-7</v>
      </c>
      <c r="AI15" s="5">
        <f t="shared" ca="1" si="19"/>
        <v>7.567052700508009E-2</v>
      </c>
      <c r="AJ15" s="4">
        <f t="shared" ca="1" si="20"/>
        <v>75.670527005080089</v>
      </c>
    </row>
    <row r="16" spans="1:36" x14ac:dyDescent="0.25">
      <c r="A16" t="s">
        <v>11</v>
      </c>
      <c r="C16" t="s">
        <v>26</v>
      </c>
      <c r="D16" s="2">
        <v>2800</v>
      </c>
      <c r="E16" t="s">
        <v>12</v>
      </c>
      <c r="G16">
        <f t="shared" si="21"/>
        <v>10</v>
      </c>
      <c r="H16" s="4">
        <f t="shared" si="22"/>
        <v>1.3673469387755102</v>
      </c>
      <c r="I16" s="5">
        <f t="shared" si="9"/>
        <v>1.3673469387755102E-3</v>
      </c>
      <c r="K16" s="5">
        <f t="shared" si="0"/>
        <v>0.10716175583724803</v>
      </c>
      <c r="L16" s="4">
        <f t="shared" si="10"/>
        <v>107.16175583724804</v>
      </c>
      <c r="N16" s="5">
        <f t="shared" si="11"/>
        <v>-6.9287245117633986E-4</v>
      </c>
      <c r="O16" s="4">
        <f t="shared" si="1"/>
        <v>3214444516.5914226</v>
      </c>
      <c r="Q16" s="5">
        <f t="shared" ca="1" si="2"/>
        <v>0.11763615631857031</v>
      </c>
      <c r="R16" s="1">
        <f t="shared" ca="1" si="12"/>
        <v>4.9944977357297934E-4</v>
      </c>
      <c r="S16" s="1">
        <f t="shared" ca="1" si="13"/>
        <v>8.4408920083009461E-7</v>
      </c>
      <c r="T16" s="1">
        <f t="shared" ca="1" si="14"/>
        <v>336666666.66666675</v>
      </c>
      <c r="U16" s="1">
        <f t="shared" si="3"/>
        <v>336666666.66666669</v>
      </c>
      <c r="V16" s="5">
        <f t="shared" ca="1" si="15"/>
        <v>0.11763615631857031</v>
      </c>
      <c r="W16" s="4">
        <f t="shared" ca="1" si="16"/>
        <v>117.63615631857031</v>
      </c>
      <c r="Y16" s="4">
        <f t="shared" si="4"/>
        <v>100</v>
      </c>
      <c r="Z16" s="4"/>
      <c r="AA16" s="4">
        <f t="shared" si="5"/>
        <v>86.734693877551024</v>
      </c>
      <c r="AC16" s="5">
        <f t="shared" si="6"/>
        <v>0.24805457880225454</v>
      </c>
      <c r="AD16" s="4">
        <f t="shared" si="17"/>
        <v>248.05457880225453</v>
      </c>
      <c r="AF16" s="5">
        <f t="shared" ca="1" si="18"/>
        <v>7.4963459575992639E-2</v>
      </c>
      <c r="AG16" s="1">
        <f t="shared" ca="1" si="7"/>
        <v>2.1411797095687436E-7</v>
      </c>
      <c r="AH16" s="1">
        <f t="shared" si="8"/>
        <v>2.1411797095687404E-7</v>
      </c>
      <c r="AI16" s="5">
        <f t="shared" ca="1" si="19"/>
        <v>7.4963459575992639E-2</v>
      </c>
      <c r="AJ16" s="4">
        <f t="shared" ca="1" si="20"/>
        <v>74.963459575992644</v>
      </c>
    </row>
    <row r="17" spans="1:36" x14ac:dyDescent="0.25">
      <c r="G17">
        <f t="shared" si="21"/>
        <v>11</v>
      </c>
      <c r="H17" s="4">
        <f t="shared" si="22"/>
        <v>1.4081632653061225</v>
      </c>
      <c r="I17" s="5">
        <f t="shared" si="9"/>
        <v>1.4081632653061224E-3</v>
      </c>
      <c r="K17" s="5">
        <f t="shared" si="0"/>
        <v>0.10413606755802583</v>
      </c>
      <c r="L17" s="4">
        <f t="shared" si="10"/>
        <v>104.13606755802583</v>
      </c>
      <c r="N17" s="5">
        <f t="shared" si="11"/>
        <v>-7.8076386111748653E-4</v>
      </c>
      <c r="O17" s="4">
        <f t="shared" si="1"/>
        <v>1607222258.2957113</v>
      </c>
      <c r="Q17" s="5">
        <f t="shared" ca="1" si="2"/>
        <v>0.11477542983860226</v>
      </c>
      <c r="R17" s="1">
        <f t="shared" ca="1" si="12"/>
        <v>5.0152265828308853E-4</v>
      </c>
      <c r="S17" s="1">
        <f t="shared" ca="1" si="13"/>
        <v>8.0582905742667848E-7</v>
      </c>
      <c r="T17" s="1">
        <f t="shared" ca="1" si="14"/>
        <v>336666666.66666591</v>
      </c>
      <c r="U17" s="1">
        <f t="shared" si="3"/>
        <v>336666666.66666669</v>
      </c>
      <c r="V17" s="5">
        <f t="shared" ca="1" si="15"/>
        <v>0.11477542983860226</v>
      </c>
      <c r="W17" s="4">
        <f t="shared" ca="1" si="16"/>
        <v>114.77542983860225</v>
      </c>
      <c r="Y17" s="4">
        <f t="shared" si="4"/>
        <v>100</v>
      </c>
      <c r="Z17" s="4"/>
      <c r="AA17" s="4">
        <f t="shared" si="5"/>
        <v>86.816326530612244</v>
      </c>
      <c r="AC17" s="5">
        <f t="shared" si="6"/>
        <v>0.24078414143975205</v>
      </c>
      <c r="AD17" s="4">
        <f t="shared" si="17"/>
        <v>240.78414143975203</v>
      </c>
      <c r="AF17" s="5">
        <f t="shared" ca="1" si="18"/>
        <v>7.4285535128695027E-2</v>
      </c>
      <c r="AG17" s="1">
        <f t="shared" ca="1" si="7"/>
        <v>2.1411797095687436E-7</v>
      </c>
      <c r="AH17" s="1">
        <f t="shared" si="8"/>
        <v>2.1411797095687404E-7</v>
      </c>
      <c r="AI17" s="5">
        <f t="shared" ca="1" si="19"/>
        <v>7.4285535128695027E-2</v>
      </c>
      <c r="AJ17" s="4">
        <f t="shared" ca="1" si="20"/>
        <v>74.285535128695031</v>
      </c>
    </row>
    <row r="18" spans="1:36" x14ac:dyDescent="0.25">
      <c r="G18">
        <f t="shared" si="21"/>
        <v>12</v>
      </c>
      <c r="H18" s="4">
        <f t="shared" si="22"/>
        <v>1.4489795918367347</v>
      </c>
      <c r="I18" s="5">
        <f t="shared" si="9"/>
        <v>1.4489795918367348E-3</v>
      </c>
      <c r="K18" s="5">
        <f t="shared" si="0"/>
        <v>0.10128314010166292</v>
      </c>
      <c r="L18" s="4">
        <f t="shared" si="10"/>
        <v>101.28314010166292</v>
      </c>
      <c r="N18" s="5">
        <f t="shared" si="11"/>
        <v>-8.7931618232766229E-4</v>
      </c>
      <c r="O18" s="4">
        <f t="shared" si="1"/>
        <v>803611129.14785564</v>
      </c>
      <c r="Q18" s="5">
        <f t="shared" ca="1" si="2"/>
        <v>0.11209216507926868</v>
      </c>
      <c r="R18" s="1">
        <f t="shared" ca="1" si="12"/>
        <v>5.0365924749986343E-4</v>
      </c>
      <c r="S18" s="1">
        <f t="shared" ca="1" si="13"/>
        <v>7.7085136201048337E-7</v>
      </c>
      <c r="T18" s="1">
        <f t="shared" ca="1" si="14"/>
        <v>336666666.66666585</v>
      </c>
      <c r="U18" s="1">
        <f t="shared" si="3"/>
        <v>336666666.66666669</v>
      </c>
      <c r="V18" s="5">
        <f t="shared" ca="1" si="15"/>
        <v>0.11209216507926868</v>
      </c>
      <c r="W18" s="4">
        <f t="shared" ca="1" si="16"/>
        <v>112.09216507926868</v>
      </c>
      <c r="Y18" s="4">
        <f t="shared" si="4"/>
        <v>100</v>
      </c>
      <c r="Z18" s="4"/>
      <c r="AA18" s="4">
        <f t="shared" si="5"/>
        <v>86.897959183673478</v>
      </c>
      <c r="AC18" s="5">
        <f t="shared" si="6"/>
        <v>0.23392100667082538</v>
      </c>
      <c r="AD18" s="4">
        <f t="shared" si="17"/>
        <v>233.92100667082539</v>
      </c>
      <c r="AF18" s="5">
        <f t="shared" ca="1" si="18"/>
        <v>7.3634817917001577E-2</v>
      </c>
      <c r="AG18" s="1">
        <f t="shared" ca="1" si="7"/>
        <v>2.1411797095687436E-7</v>
      </c>
      <c r="AH18" s="1">
        <f t="shared" si="8"/>
        <v>2.1411797095687404E-7</v>
      </c>
      <c r="AI18" s="5">
        <f t="shared" ca="1" si="19"/>
        <v>7.3634817917001577E-2</v>
      </c>
      <c r="AJ18" s="4">
        <f t="shared" ca="1" si="20"/>
        <v>73.634817917001584</v>
      </c>
    </row>
    <row r="19" spans="1:36" x14ac:dyDescent="0.25">
      <c r="G19">
        <f t="shared" si="21"/>
        <v>13</v>
      </c>
      <c r="H19" s="4">
        <f t="shared" si="22"/>
        <v>1.489795918367347</v>
      </c>
      <c r="I19" s="5">
        <f t="shared" si="9"/>
        <v>1.4897959183673469E-3</v>
      </c>
      <c r="K19" s="5">
        <f t="shared" si="0"/>
        <v>9.8588773948472264E-2</v>
      </c>
      <c r="L19" s="4">
        <f t="shared" si="10"/>
        <v>98.588773948472266</v>
      </c>
      <c r="N19" s="5">
        <f t="shared" si="11"/>
        <v>-9.9006331124050755E-4</v>
      </c>
      <c r="O19" s="4">
        <f t="shared" si="1"/>
        <v>401805564.57392782</v>
      </c>
      <c r="Q19" s="5">
        <f t="shared" ca="1" si="2"/>
        <v>0.10957199661017079</v>
      </c>
      <c r="R19" s="1">
        <f t="shared" ca="1" si="12"/>
        <v>5.058605730700954E-4</v>
      </c>
      <c r="S19" s="1">
        <f t="shared" ca="1" si="13"/>
        <v>7.3880820337963691E-7</v>
      </c>
      <c r="T19" s="1">
        <f t="shared" ca="1" si="14"/>
        <v>336666666.66666603</v>
      </c>
      <c r="U19" s="1">
        <f t="shared" si="3"/>
        <v>336666666.66666669</v>
      </c>
      <c r="V19" s="5">
        <f t="shared" ca="1" si="15"/>
        <v>0.10957199661017079</v>
      </c>
      <c r="W19" s="4">
        <f t="shared" ca="1" si="16"/>
        <v>109.5719966101708</v>
      </c>
      <c r="Y19" s="4">
        <f t="shared" si="4"/>
        <v>100</v>
      </c>
      <c r="Z19" s="4"/>
      <c r="AA19" s="4">
        <f t="shared" si="5"/>
        <v>86.979591836734699</v>
      </c>
      <c r="AC19" s="5">
        <f t="shared" si="6"/>
        <v>0.22743169756997531</v>
      </c>
      <c r="AD19" s="4">
        <f t="shared" si="17"/>
        <v>227.43169756997531</v>
      </c>
      <c r="AF19" s="5">
        <f t="shared" ca="1" si="18"/>
        <v>7.3009550622084793E-2</v>
      </c>
      <c r="AG19" s="1">
        <f t="shared" ca="1" si="7"/>
        <v>2.1411797095687436E-7</v>
      </c>
      <c r="AH19" s="1">
        <f t="shared" si="8"/>
        <v>2.1411797095687404E-7</v>
      </c>
      <c r="AI19" s="5">
        <f t="shared" ca="1" si="19"/>
        <v>7.3009550622084793E-2</v>
      </c>
      <c r="AJ19" s="4">
        <f t="shared" ca="1" si="20"/>
        <v>73.009550622084788</v>
      </c>
    </row>
    <row r="20" spans="1:36" x14ac:dyDescent="0.25">
      <c r="G20">
        <f t="shared" si="21"/>
        <v>14</v>
      </c>
      <c r="H20" s="4">
        <f t="shared" si="22"/>
        <v>1.5306122448979591</v>
      </c>
      <c r="I20" s="5">
        <f t="shared" si="9"/>
        <v>1.5306122448979591E-3</v>
      </c>
      <c r="K20" s="5">
        <f t="shared" si="0"/>
        <v>9.604028419420009E-2</v>
      </c>
      <c r="L20" s="4">
        <f t="shared" si="10"/>
        <v>96.040284194200083</v>
      </c>
      <c r="N20" s="5">
        <f t="shared" si="11"/>
        <v>-1.1148405707509692E-3</v>
      </c>
      <c r="O20" s="4">
        <f t="shared" si="1"/>
        <v>200902782.28696391</v>
      </c>
      <c r="Q20" s="5">
        <f t="shared" ca="1" si="2"/>
        <v>0.10720205445019231</v>
      </c>
      <c r="R20" s="1">
        <f t="shared" ca="1" si="12"/>
        <v>5.0812748958120916E-4</v>
      </c>
      <c r="S20" s="1">
        <f t="shared" ca="1" si="13"/>
        <v>7.0939656409413063E-7</v>
      </c>
      <c r="T20" s="1">
        <f t="shared" ca="1" si="14"/>
        <v>336666666.66666615</v>
      </c>
      <c r="U20" s="1">
        <f t="shared" si="3"/>
        <v>336666666.66666669</v>
      </c>
      <c r="V20" s="5">
        <f t="shared" ca="1" si="15"/>
        <v>0.10720205445019231</v>
      </c>
      <c r="W20" s="4">
        <f t="shared" ca="1" si="16"/>
        <v>107.20205445019231</v>
      </c>
      <c r="Y20" s="4">
        <f t="shared" si="4"/>
        <v>100</v>
      </c>
      <c r="Z20" s="4"/>
      <c r="AA20" s="4">
        <f t="shared" si="5"/>
        <v>87.061224489795919</v>
      </c>
      <c r="AC20" s="5">
        <f t="shared" si="6"/>
        <v>0.22128630808375555</v>
      </c>
      <c r="AD20" s="4">
        <f t="shared" si="17"/>
        <v>221.28630808375556</v>
      </c>
      <c r="AF20" s="5">
        <f t="shared" ca="1" si="18"/>
        <v>7.2408133544849262E-2</v>
      </c>
      <c r="AG20" s="1">
        <f t="shared" ca="1" si="7"/>
        <v>2.1411797095687436E-7</v>
      </c>
      <c r="AH20" s="1">
        <f t="shared" si="8"/>
        <v>2.1411797095687404E-7</v>
      </c>
      <c r="AI20" s="5">
        <f t="shared" ca="1" si="19"/>
        <v>7.2408133544849262E-2</v>
      </c>
      <c r="AJ20" s="4">
        <f t="shared" ca="1" si="20"/>
        <v>72.408133544849264</v>
      </c>
    </row>
    <row r="21" spans="1:36" x14ac:dyDescent="0.25">
      <c r="C21" t="s">
        <v>30</v>
      </c>
      <c r="D21" s="7">
        <v>1</v>
      </c>
      <c r="E21" t="s">
        <v>16</v>
      </c>
      <c r="G21">
        <f t="shared" si="21"/>
        <v>15</v>
      </c>
      <c r="H21" s="4">
        <f t="shared" si="22"/>
        <v>1.5714285714285714</v>
      </c>
      <c r="I21" s="5">
        <f t="shared" si="9"/>
        <v>1.5714285714285715E-3</v>
      </c>
      <c r="K21" s="5">
        <f t="shared" si="0"/>
        <v>9.3626303846722839E-2</v>
      </c>
      <c r="L21" s="4">
        <f t="shared" si="10"/>
        <v>93.626303846722834</v>
      </c>
      <c r="N21" s="5">
        <f t="shared" si="11"/>
        <v>-1.2558630085542399E-3</v>
      </c>
      <c r="O21" s="4">
        <f t="shared" si="1"/>
        <v>100451391.14348195</v>
      </c>
      <c r="Q21" s="5">
        <f t="shared" ca="1" si="2"/>
        <v>0.10497076771647949</v>
      </c>
      <c r="R21" s="1">
        <f t="shared" ca="1" si="12"/>
        <v>5.1046066381220672E-4</v>
      </c>
      <c r="S21" s="1">
        <f t="shared" ca="1" si="13"/>
        <v>6.8235144728966851E-7</v>
      </c>
      <c r="T21" s="1">
        <f t="shared" ca="1" si="14"/>
        <v>336666666.66666585</v>
      </c>
      <c r="U21" s="1">
        <f t="shared" si="3"/>
        <v>336666666.66666669</v>
      </c>
      <c r="V21" s="5">
        <f t="shared" ca="1" si="15"/>
        <v>0.10497076771647949</v>
      </c>
      <c r="W21" s="4">
        <f t="shared" ca="1" si="16"/>
        <v>104.9707677164795</v>
      </c>
      <c r="Y21" s="4">
        <f t="shared" si="4"/>
        <v>100</v>
      </c>
      <c r="Z21" s="4"/>
      <c r="AA21" s="4">
        <f t="shared" si="5"/>
        <v>87.142857142857153</v>
      </c>
      <c r="AC21" s="5">
        <f t="shared" si="6"/>
        <v>0.21545803928115598</v>
      </c>
      <c r="AD21" s="4">
        <f t="shared" si="17"/>
        <v>215.45803928115598</v>
      </c>
      <c r="AF21" s="5">
        <f t="shared" ca="1" si="18"/>
        <v>7.1829106706664217E-2</v>
      </c>
      <c r="AG21" s="1">
        <f t="shared" ca="1" si="7"/>
        <v>2.1411797095687436E-7</v>
      </c>
      <c r="AH21" s="1">
        <f t="shared" si="8"/>
        <v>2.1411797095687404E-7</v>
      </c>
      <c r="AI21" s="5">
        <f t="shared" ca="1" si="19"/>
        <v>7.1829106706664217E-2</v>
      </c>
      <c r="AJ21" s="4">
        <f t="shared" ca="1" si="20"/>
        <v>71.82910670666422</v>
      </c>
    </row>
    <row r="22" spans="1:36" x14ac:dyDescent="0.25">
      <c r="C22" t="s">
        <v>42</v>
      </c>
      <c r="D22" s="7">
        <v>3</v>
      </c>
      <c r="E22" t="s">
        <v>16</v>
      </c>
      <c r="G22">
        <f t="shared" si="21"/>
        <v>16</v>
      </c>
      <c r="H22" s="4">
        <f t="shared" si="22"/>
        <v>1.6122448979591835</v>
      </c>
      <c r="I22" s="5">
        <f t="shared" si="9"/>
        <v>1.6122448979591834E-3</v>
      </c>
      <c r="K22" s="5">
        <f t="shared" si="0"/>
        <v>9.133661700172703E-2</v>
      </c>
      <c r="L22" s="4">
        <f t="shared" si="10"/>
        <v>91.336617001727035</v>
      </c>
      <c r="N22" s="5">
        <f t="shared" si="11"/>
        <v>-1.4158294096730624E-3</v>
      </c>
      <c r="O22" s="4">
        <f t="shared" si="1"/>
        <v>50225695.571740977</v>
      </c>
      <c r="Q22" s="5">
        <f t="shared" ca="1" si="2"/>
        <v>0.10286769846102481</v>
      </c>
      <c r="R22" s="1">
        <f t="shared" ca="1" si="12"/>
        <v>5.1286056601878953E-4</v>
      </c>
      <c r="S22" s="1">
        <f t="shared" ca="1" si="13"/>
        <v>6.5744020413361287E-7</v>
      </c>
      <c r="T22" s="1">
        <f t="shared" ca="1" si="14"/>
        <v>336666666.66666603</v>
      </c>
      <c r="U22" s="1">
        <f t="shared" si="3"/>
        <v>336666666.66666669</v>
      </c>
      <c r="V22" s="5">
        <f t="shared" ca="1" si="15"/>
        <v>0.10286769846102481</v>
      </c>
      <c r="W22" s="4">
        <f t="shared" ca="1" si="16"/>
        <v>102.86769846102482</v>
      </c>
      <c r="Y22" s="4">
        <f t="shared" si="4"/>
        <v>100</v>
      </c>
      <c r="Z22" s="4"/>
      <c r="AA22" s="4">
        <f t="shared" si="5"/>
        <v>87.224489795918373</v>
      </c>
      <c r="AC22" s="5">
        <f t="shared" si="6"/>
        <v>0.20992280604696506</v>
      </c>
      <c r="AD22" s="4">
        <f t="shared" si="17"/>
        <v>209.92280604696506</v>
      </c>
      <c r="AF22" s="5">
        <f t="shared" ca="1" si="18"/>
        <v>7.1271134388032314E-2</v>
      </c>
      <c r="AG22" s="1">
        <f t="shared" ca="1" si="7"/>
        <v>2.1411797095687436E-7</v>
      </c>
      <c r="AH22" s="1">
        <f t="shared" si="8"/>
        <v>2.1411797095687404E-7</v>
      </c>
      <c r="AI22" s="5">
        <f t="shared" ca="1" si="19"/>
        <v>7.1271134388032314E-2</v>
      </c>
      <c r="AJ22" s="4">
        <f t="shared" ca="1" si="20"/>
        <v>71.271134388032308</v>
      </c>
    </row>
    <row r="23" spans="1:36" x14ac:dyDescent="0.25">
      <c r="C23" t="s">
        <v>31</v>
      </c>
      <c r="D23" s="7">
        <v>10</v>
      </c>
      <c r="E23" t="s">
        <v>16</v>
      </c>
      <c r="G23">
        <f t="shared" si="21"/>
        <v>17</v>
      </c>
      <c r="H23" s="4">
        <f t="shared" si="22"/>
        <v>1.6530612244897958</v>
      </c>
      <c r="I23" s="5">
        <f t="shared" si="9"/>
        <v>1.6530612244897958E-3</v>
      </c>
      <c r="K23" s="5">
        <f t="shared" si="0"/>
        <v>8.9162016733102881E-2</v>
      </c>
      <c r="L23" s="4">
        <f t="shared" si="10"/>
        <v>89.162016733102874</v>
      </c>
      <c r="N23" s="5">
        <f t="shared" si="11"/>
        <v>-1.5980624483920491E-3</v>
      </c>
      <c r="O23" s="4">
        <f t="shared" si="1"/>
        <v>25112847.785870489</v>
      </c>
      <c r="Q23" s="5">
        <f t="shared" ca="1" si="2"/>
        <v>0.10088340052956339</v>
      </c>
      <c r="R23" s="1">
        <f t="shared" ca="1" si="12"/>
        <v>5.1532746332443621E-4</v>
      </c>
      <c r="S23" s="1">
        <f t="shared" ca="1" si="13"/>
        <v>6.3445782908531193E-7</v>
      </c>
      <c r="T23" s="1">
        <f t="shared" ca="1" si="14"/>
        <v>336666666.66666615</v>
      </c>
      <c r="U23" s="1">
        <f t="shared" si="3"/>
        <v>336666666.66666669</v>
      </c>
      <c r="V23" s="5">
        <f t="shared" ca="1" si="15"/>
        <v>0.10088340052956339</v>
      </c>
      <c r="W23" s="4">
        <f t="shared" ca="1" si="16"/>
        <v>100.88340052956339</v>
      </c>
      <c r="Y23" s="4">
        <f t="shared" si="4"/>
        <v>100</v>
      </c>
      <c r="Z23" s="4"/>
      <c r="AA23" s="4">
        <f t="shared" si="5"/>
        <v>87.306122448979607</v>
      </c>
      <c r="AC23" s="5">
        <f t="shared" si="6"/>
        <v>0.20465890204278198</v>
      </c>
      <c r="AD23" s="4">
        <f t="shared" si="17"/>
        <v>204.65890204278199</v>
      </c>
      <c r="AF23" s="5">
        <f t="shared" ca="1" si="18"/>
        <v>7.0732991720683924E-2</v>
      </c>
      <c r="AG23" s="1">
        <f t="shared" ca="1" si="7"/>
        <v>2.1411797095687404E-7</v>
      </c>
      <c r="AH23" s="1">
        <f t="shared" si="8"/>
        <v>2.1411797095687404E-7</v>
      </c>
      <c r="AI23" s="5">
        <f t="shared" ca="1" si="19"/>
        <v>7.0732991720683924E-2</v>
      </c>
      <c r="AJ23" s="4">
        <f t="shared" ca="1" si="20"/>
        <v>70.732991720683927</v>
      </c>
    </row>
    <row r="24" spans="1:36" x14ac:dyDescent="0.25">
      <c r="G24">
        <f t="shared" si="21"/>
        <v>18</v>
      </c>
      <c r="H24" s="4">
        <f t="shared" si="22"/>
        <v>1.693877551020408</v>
      </c>
      <c r="I24" s="5">
        <f t="shared" si="9"/>
        <v>1.693877551020408E-3</v>
      </c>
      <c r="K24" s="5">
        <f t="shared" si="0"/>
        <v>8.7094183529305466E-2</v>
      </c>
      <c r="L24" s="4">
        <f t="shared" si="10"/>
        <v>87.094183529305468</v>
      </c>
      <c r="N24" s="5">
        <f t="shared" si="11"/>
        <v>-1.8067005320451745E-3</v>
      </c>
      <c r="O24" s="4">
        <f>IF(N24&lt;0,O25/1000*2,N24)*1000</f>
        <v>12556423.892935244</v>
      </c>
      <c r="Q24" s="5">
        <f t="shared" ca="1" si="2"/>
        <v>9.9009299263666417E-2</v>
      </c>
      <c r="R24" s="1">
        <f t="shared" ca="1" si="12"/>
        <v>5.1786141543827676E-4</v>
      </c>
      <c r="S24" s="1">
        <f t="shared" ca="1" si="13"/>
        <v>6.1322303972142849E-7</v>
      </c>
      <c r="T24" s="1">
        <f t="shared" ca="1" si="14"/>
        <v>336666666.66666603</v>
      </c>
      <c r="U24" s="1">
        <f t="shared" si="3"/>
        <v>336666666.66666669</v>
      </c>
      <c r="V24" s="5">
        <f t="shared" ca="1" si="15"/>
        <v>9.9009299263666417E-2</v>
      </c>
      <c r="W24" s="4">
        <f t="shared" ca="1" si="16"/>
        <v>99.009299263666421</v>
      </c>
      <c r="Y24" s="4">
        <f t="shared" si="4"/>
        <v>100</v>
      </c>
      <c r="Z24" s="4"/>
      <c r="AA24" s="4">
        <f t="shared" si="5"/>
        <v>87.387755102040813</v>
      </c>
      <c r="AC24" s="5">
        <f t="shared" si="6"/>
        <v>0.19964671310740142</v>
      </c>
      <c r="AD24" s="4">
        <f t="shared" si="17"/>
        <v>199.64671310740141</v>
      </c>
      <c r="AF24" s="5">
        <f t="shared" ca="1" si="18"/>
        <v>7.0213553017104316E-2</v>
      </c>
      <c r="AG24" s="1">
        <f t="shared" ca="1" si="7"/>
        <v>2.1411797095687436E-7</v>
      </c>
      <c r="AH24" s="1">
        <f t="shared" si="8"/>
        <v>2.1411797095687404E-7</v>
      </c>
      <c r="AI24" s="5">
        <f t="shared" ca="1" si="19"/>
        <v>7.0213553017104316E-2</v>
      </c>
      <c r="AJ24" s="4">
        <f t="shared" ca="1" si="20"/>
        <v>70.213553017104317</v>
      </c>
    </row>
    <row r="25" spans="1:36" x14ac:dyDescent="0.25">
      <c r="G25">
        <f t="shared" si="21"/>
        <v>19</v>
      </c>
      <c r="H25" s="4">
        <f t="shared" si="22"/>
        <v>1.7346938775510203</v>
      </c>
      <c r="I25" s="5">
        <f t="shared" si="9"/>
        <v>1.7346938775510204E-3</v>
      </c>
      <c r="K25" s="5">
        <f t="shared" si="0"/>
        <v>8.5125580891641128E-2</v>
      </c>
      <c r="L25" s="4">
        <f t="shared" si="10"/>
        <v>85.125580891641135</v>
      </c>
      <c r="N25" s="5">
        <f t="shared" si="11"/>
        <v>-2.0469650389981458E-3</v>
      </c>
      <c r="O25" s="4">
        <f t="shared" ref="O25:O88" si="23">IF(N25&lt;0,O26/1000*2,N25)*1000</f>
        <v>6278211.9464676222</v>
      </c>
      <c r="Q25" s="5">
        <f t="shared" ca="1" si="2"/>
        <v>9.7237588642151429E-2</v>
      </c>
      <c r="R25" s="1">
        <f t="shared" ca="1" si="12"/>
        <v>5.2046227285851634E-4</v>
      </c>
      <c r="S25" s="1">
        <f t="shared" ca="1" si="13"/>
        <v>5.935749959682089E-7</v>
      </c>
      <c r="T25" s="1">
        <f t="shared" ca="1" si="14"/>
        <v>336666666.66666591</v>
      </c>
      <c r="U25" s="1">
        <f t="shared" si="3"/>
        <v>336666666.66666669</v>
      </c>
      <c r="V25" s="5">
        <f t="shared" ca="1" si="15"/>
        <v>9.7237588642151429E-2</v>
      </c>
      <c r="W25" s="4">
        <f t="shared" ca="1" si="16"/>
        <v>97.237588642151422</v>
      </c>
      <c r="Y25" s="4">
        <f t="shared" si="4"/>
        <v>100</v>
      </c>
      <c r="Z25" s="4"/>
      <c r="AA25" s="4">
        <f t="shared" si="5"/>
        <v>87.469387755102048</v>
      </c>
      <c r="AC25" s="5">
        <f t="shared" si="6"/>
        <v>0.19486847111831973</v>
      </c>
      <c r="AD25" s="4">
        <f t="shared" si="17"/>
        <v>194.86847111831972</v>
      </c>
      <c r="AF25" s="5">
        <f t="shared" ca="1" si="18"/>
        <v>6.9711781576470691E-2</v>
      </c>
      <c r="AG25" s="1">
        <f t="shared" ca="1" si="7"/>
        <v>2.1411797095687404E-7</v>
      </c>
      <c r="AH25" s="1">
        <f t="shared" si="8"/>
        <v>2.1411797095687404E-7</v>
      </c>
      <c r="AI25" s="5">
        <f t="shared" ca="1" si="19"/>
        <v>6.9711781576470691E-2</v>
      </c>
      <c r="AJ25" s="4">
        <f t="shared" ca="1" si="20"/>
        <v>69.711781576470685</v>
      </c>
    </row>
    <row r="26" spans="1:36" x14ac:dyDescent="0.25">
      <c r="B26" s="9" t="s">
        <v>14</v>
      </c>
      <c r="C26" s="9" t="s">
        <v>15</v>
      </c>
      <c r="D26" s="9" t="s">
        <v>27</v>
      </c>
      <c r="E26" s="9" t="s">
        <v>41</v>
      </c>
      <c r="G26">
        <f t="shared" si="21"/>
        <v>20</v>
      </c>
      <c r="H26" s="4">
        <f t="shared" si="22"/>
        <v>1.7755102040816326</v>
      </c>
      <c r="I26" s="5">
        <f t="shared" si="9"/>
        <v>1.7755102040816326E-3</v>
      </c>
      <c r="K26" s="5">
        <f t="shared" si="0"/>
        <v>8.3249365332790357E-2</v>
      </c>
      <c r="L26" s="4">
        <f t="shared" si="10"/>
        <v>83.249365332790362</v>
      </c>
      <c r="N26" s="5">
        <f t="shared" si="11"/>
        <v>-2.3255399444702964E-3</v>
      </c>
      <c r="O26" s="4">
        <f t="shared" si="23"/>
        <v>3139105.9732338111</v>
      </c>
      <c r="Q26" s="5">
        <f t="shared" ca="1" si="2"/>
        <v>9.5561143071288185E-2</v>
      </c>
      <c r="R26" s="1">
        <f t="shared" ca="1" si="12"/>
        <v>5.2312967764951029E-4</v>
      </c>
      <c r="S26" s="1">
        <f t="shared" ca="1" si="13"/>
        <v>5.7537054302560041E-7</v>
      </c>
      <c r="T26" s="1">
        <f t="shared" ca="1" si="14"/>
        <v>336666666.66666645</v>
      </c>
      <c r="U26" s="1">
        <f t="shared" si="3"/>
        <v>336666666.66666669</v>
      </c>
      <c r="V26" s="5">
        <f t="shared" ca="1" si="15"/>
        <v>9.5561143071288185E-2</v>
      </c>
      <c r="W26" s="4">
        <f t="shared" ca="1" si="16"/>
        <v>95.561143071288186</v>
      </c>
      <c r="Y26" s="4">
        <f t="shared" si="4"/>
        <v>100</v>
      </c>
      <c r="Z26" s="4"/>
      <c r="AA26" s="4">
        <f t="shared" si="5"/>
        <v>87.551020408163268</v>
      </c>
      <c r="AC26" s="5">
        <f t="shared" si="6"/>
        <v>0.19030804180337829</v>
      </c>
      <c r="AD26" s="4">
        <f t="shared" si="17"/>
        <v>190.3080418033783</v>
      </c>
      <c r="AF26" s="5">
        <f t="shared" ca="1" si="18"/>
        <v>6.9226720750333565E-2</v>
      </c>
      <c r="AG26" s="1">
        <f t="shared" ca="1" si="7"/>
        <v>2.1411797095687436E-7</v>
      </c>
      <c r="AH26" s="1">
        <f t="shared" si="8"/>
        <v>2.1411797095687404E-7</v>
      </c>
      <c r="AI26" s="5">
        <f t="shared" ca="1" si="19"/>
        <v>6.9226720750333565E-2</v>
      </c>
      <c r="AJ26" s="4">
        <f t="shared" ca="1" si="20"/>
        <v>69.22672075033357</v>
      </c>
    </row>
    <row r="27" spans="1:36" x14ac:dyDescent="0.25">
      <c r="B27" s="9" t="s">
        <v>16</v>
      </c>
      <c r="C27" s="9" t="s">
        <v>16</v>
      </c>
      <c r="D27" s="9" t="s">
        <v>28</v>
      </c>
      <c r="E27" s="9" t="s">
        <v>22</v>
      </c>
      <c r="G27">
        <f t="shared" si="21"/>
        <v>21</v>
      </c>
      <c r="H27" s="4">
        <f t="shared" si="22"/>
        <v>1.8163265306122449</v>
      </c>
      <c r="I27" s="5">
        <f t="shared" si="9"/>
        <v>1.8163265306122449E-3</v>
      </c>
      <c r="K27" s="5">
        <f t="shared" si="0"/>
        <v>8.145930851036122E-2</v>
      </c>
      <c r="L27" s="4">
        <f t="shared" si="10"/>
        <v>81.459308510361225</v>
      </c>
      <c r="N27" s="5">
        <f t="shared" si="11"/>
        <v>-2.6511231360777919E-3</v>
      </c>
      <c r="O27" s="4">
        <f t="shared" si="23"/>
        <v>1569552.9866169055</v>
      </c>
      <c r="Q27" s="5">
        <f t="shared" ca="1" si="2"/>
        <v>9.3973441521675694E-2</v>
      </c>
      <c r="R27" s="1">
        <f t="shared" ca="1" si="12"/>
        <v>5.2586306680497681E-4</v>
      </c>
      <c r="S27" s="1">
        <f t="shared" ca="1" si="13"/>
        <v>5.5848188518504501E-7</v>
      </c>
      <c r="T27" s="1">
        <f t="shared" ca="1" si="14"/>
        <v>336666666.66666633</v>
      </c>
      <c r="U27" s="1">
        <f t="shared" si="3"/>
        <v>336666666.66666669</v>
      </c>
      <c r="V27" s="5">
        <f t="shared" ca="1" si="15"/>
        <v>9.3973441521675694E-2</v>
      </c>
      <c r="W27" s="4">
        <f t="shared" ca="1" si="16"/>
        <v>93.973441521675696</v>
      </c>
      <c r="Y27" s="4">
        <f t="shared" si="4"/>
        <v>100</v>
      </c>
      <c r="Z27" s="4"/>
      <c r="AA27" s="4">
        <f t="shared" si="5"/>
        <v>87.632653061224488</v>
      </c>
      <c r="AC27" s="5">
        <f t="shared" si="6"/>
        <v>0.18595074116207327</v>
      </c>
      <c r="AD27" s="4">
        <f t="shared" si="17"/>
        <v>185.95074116207329</v>
      </c>
      <c r="AF27" s="5">
        <f t="shared" ca="1" si="18"/>
        <v>6.8757486087357822E-2</v>
      </c>
      <c r="AG27" s="1">
        <f t="shared" ca="1" si="7"/>
        <v>2.141179709568742E-7</v>
      </c>
      <c r="AH27" s="1">
        <f t="shared" si="8"/>
        <v>2.1411797095687404E-7</v>
      </c>
      <c r="AI27" s="5">
        <f t="shared" ca="1" si="19"/>
        <v>6.8757486087357822E-2</v>
      </c>
      <c r="AJ27" s="4">
        <f t="shared" ca="1" si="20"/>
        <v>68.757486087357819</v>
      </c>
    </row>
    <row r="28" spans="1:36" x14ac:dyDescent="0.25">
      <c r="B28" s="10"/>
      <c r="C28" s="10"/>
      <c r="D28" s="10"/>
      <c r="E28" s="10"/>
      <c r="G28">
        <f t="shared" si="21"/>
        <v>22</v>
      </c>
      <c r="H28" s="4">
        <f t="shared" si="22"/>
        <v>1.8571428571428572</v>
      </c>
      <c r="I28" s="5">
        <f t="shared" si="9"/>
        <v>1.8571428571428571E-3</v>
      </c>
      <c r="K28" s="5">
        <f t="shared" si="0"/>
        <v>7.9749729628545707E-2</v>
      </c>
      <c r="L28" s="4">
        <f t="shared" si="10"/>
        <v>79.749729628545708</v>
      </c>
      <c r="N28" s="5">
        <f t="shared" si="11"/>
        <v>-3.0352473971043091E-3</v>
      </c>
      <c r="O28" s="4">
        <f t="shared" si="23"/>
        <v>784776.49330845277</v>
      </c>
      <c r="Q28" s="5">
        <f t="shared" ca="1" si="2"/>
        <v>9.2468502101280173E-2</v>
      </c>
      <c r="R28" s="1">
        <f t="shared" ca="1" si="12"/>
        <v>5.2866167813302428E-4</v>
      </c>
      <c r="S28" s="1">
        <f t="shared" ca="1" si="13"/>
        <v>5.4279461569775902E-7</v>
      </c>
      <c r="T28" s="1">
        <f t="shared" ca="1" si="14"/>
        <v>336666666.66666567</v>
      </c>
      <c r="U28" s="1">
        <f t="shared" si="3"/>
        <v>336666666.66666669</v>
      </c>
      <c r="V28" s="5">
        <f t="shared" ca="1" si="15"/>
        <v>9.2468502101280173E-2</v>
      </c>
      <c r="W28" s="4">
        <f t="shared" ca="1" si="16"/>
        <v>92.46850210128018</v>
      </c>
      <c r="Y28" s="4">
        <f t="shared" si="4"/>
        <v>100</v>
      </c>
      <c r="Z28" s="4"/>
      <c r="AA28" s="4">
        <f t="shared" si="5"/>
        <v>87.714285714285722</v>
      </c>
      <c r="AC28" s="5">
        <f t="shared" si="6"/>
        <v>0.18178317609504407</v>
      </c>
      <c r="AD28" s="4">
        <f t="shared" si="17"/>
        <v>181.78317609504407</v>
      </c>
      <c r="AF28" s="5">
        <f t="shared" ca="1" si="18"/>
        <v>6.8303258405785466E-2</v>
      </c>
      <c r="AG28" s="1">
        <f t="shared" ca="1" si="7"/>
        <v>2.1411797095687404E-7</v>
      </c>
      <c r="AH28" s="1">
        <f t="shared" si="8"/>
        <v>2.1411797095687404E-7</v>
      </c>
      <c r="AI28" s="5">
        <f t="shared" ca="1" si="19"/>
        <v>6.8303258405785466E-2</v>
      </c>
      <c r="AJ28" s="4">
        <f t="shared" ca="1" si="20"/>
        <v>68.303258405785471</v>
      </c>
    </row>
    <row r="29" spans="1:36" x14ac:dyDescent="0.25">
      <c r="A29" t="s">
        <v>45</v>
      </c>
      <c r="B29" s="13">
        <v>2.4</v>
      </c>
      <c r="C29" s="13">
        <v>89</v>
      </c>
      <c r="D29" s="11">
        <f>PI()/4*(C29^2-(C29-2*B29)^2)</f>
        <v>652.94861712210229</v>
      </c>
      <c r="E29" s="11">
        <f>D29/1000000*$D$5*D16</f>
        <v>1.8282561279418865</v>
      </c>
      <c r="G29">
        <f t="shared" si="21"/>
        <v>23</v>
      </c>
      <c r="H29" s="4">
        <f t="shared" si="22"/>
        <v>1.8979591836734693</v>
      </c>
      <c r="I29" s="5">
        <f t="shared" si="9"/>
        <v>1.8979591836734693E-3</v>
      </c>
      <c r="K29" s="5">
        <f t="shared" si="0"/>
        <v>7.811543656214294E-2</v>
      </c>
      <c r="L29" s="4">
        <f t="shared" si="10"/>
        <v>78.115436562142946</v>
      </c>
      <c r="N29" s="5">
        <f t="shared" si="11"/>
        <v>-3.493538607641507E-3</v>
      </c>
      <c r="O29" s="4">
        <f t="shared" si="23"/>
        <v>392388.24665422639</v>
      </c>
      <c r="Q29" s="5">
        <f t="shared" ca="1" si="2"/>
        <v>9.1040825470424525E-2</v>
      </c>
      <c r="R29" s="1">
        <f t="shared" ca="1" si="12"/>
        <v>5.3152455852478883E-4</v>
      </c>
      <c r="S29" s="1">
        <f t="shared" ca="1" si="13"/>
        <v>5.2820604200814695E-7</v>
      </c>
      <c r="T29" s="1">
        <f t="shared" ca="1" si="14"/>
        <v>336666666.66666591</v>
      </c>
      <c r="U29" s="1">
        <f t="shared" si="3"/>
        <v>336666666.66666669</v>
      </c>
      <c r="V29" s="5">
        <f t="shared" ca="1" si="15"/>
        <v>9.1040825470424525E-2</v>
      </c>
      <c r="W29" s="4">
        <f t="shared" ca="1" si="16"/>
        <v>91.040825470424522</v>
      </c>
      <c r="Y29" s="4">
        <f t="shared" si="4"/>
        <v>100</v>
      </c>
      <c r="Z29" s="4"/>
      <c r="AA29" s="4">
        <f t="shared" si="5"/>
        <v>87.795918367346943</v>
      </c>
      <c r="AC29" s="5">
        <f t="shared" si="6"/>
        <v>0.17779310559749872</v>
      </c>
      <c r="AD29" s="4">
        <f t="shared" si="17"/>
        <v>177.79310559749874</v>
      </c>
      <c r="AF29" s="5">
        <f t="shared" ca="1" si="18"/>
        <v>6.7863277666325716E-2</v>
      </c>
      <c r="AG29" s="1">
        <f t="shared" ca="1" si="7"/>
        <v>2.141179709568742E-7</v>
      </c>
      <c r="AH29" s="1">
        <f t="shared" si="8"/>
        <v>2.1411797095687404E-7</v>
      </c>
      <c r="AI29" s="5">
        <f t="shared" ca="1" si="19"/>
        <v>6.7863277666325716E-2</v>
      </c>
      <c r="AJ29" s="4">
        <f t="shared" ca="1" si="20"/>
        <v>67.863277666325715</v>
      </c>
    </row>
    <row r="30" spans="1:36" x14ac:dyDescent="0.25">
      <c r="A30" t="s">
        <v>46</v>
      </c>
      <c r="B30" s="13">
        <v>2.89</v>
      </c>
      <c r="C30" s="13">
        <v>78.099999999999994</v>
      </c>
      <c r="D30" s="11">
        <f>PI()/4*(C30^2-(C30-2*B30)^2)</f>
        <v>682.84684024705132</v>
      </c>
      <c r="E30" s="11">
        <f>D30/1000000*$D$5*$D$16</f>
        <v>1.9119711526917436</v>
      </c>
      <c r="G30">
        <f t="shared" si="21"/>
        <v>24</v>
      </c>
      <c r="H30" s="4">
        <f t="shared" si="22"/>
        <v>1.9387755102040816</v>
      </c>
      <c r="I30" s="5">
        <f t="shared" si="9"/>
        <v>1.9387755102040815E-3</v>
      </c>
      <c r="K30" s="5">
        <f t="shared" si="0"/>
        <v>7.6551674417547871E-2</v>
      </c>
      <c r="L30" s="4">
        <f t="shared" si="10"/>
        <v>76.551674417547872</v>
      </c>
      <c r="N30" s="5">
        <f t="shared" si="11"/>
        <v>-4.0477092763477485E-3</v>
      </c>
      <c r="O30" s="4">
        <f t="shared" si="23"/>
        <v>196194.12332711319</v>
      </c>
      <c r="Q30" s="5">
        <f t="shared" ca="1" si="2"/>
        <v>8.9685345761966864E-2</v>
      </c>
      <c r="R30" s="1">
        <f t="shared" ca="1" si="12"/>
        <v>5.3445057440123828E-4</v>
      </c>
      <c r="S30" s="1">
        <f t="shared" ca="1" si="13"/>
        <v>5.1462375690114766E-7</v>
      </c>
      <c r="T30" s="1">
        <f t="shared" ca="1" si="14"/>
        <v>336666666.66666597</v>
      </c>
      <c r="U30" s="1">
        <f t="shared" si="3"/>
        <v>336666666.66666669</v>
      </c>
      <c r="V30" s="5">
        <f t="shared" ca="1" si="15"/>
        <v>8.9685345761966864E-2</v>
      </c>
      <c r="W30" s="4">
        <f t="shared" ca="1" si="16"/>
        <v>89.685345761966857</v>
      </c>
      <c r="Y30" s="4">
        <f t="shared" si="4"/>
        <v>100</v>
      </c>
      <c r="Z30" s="4"/>
      <c r="AA30" s="4">
        <f t="shared" si="5"/>
        <v>87.877551020408177</v>
      </c>
      <c r="AC30" s="5">
        <f t="shared" si="6"/>
        <v>0.17396931948610134</v>
      </c>
      <c r="AD30" s="4">
        <f t="shared" si="17"/>
        <v>173.96931948610134</v>
      </c>
      <c r="AF30" s="5">
        <f t="shared" ca="1" si="18"/>
        <v>6.7436837537972361E-2</v>
      </c>
      <c r="AG30" s="1">
        <f t="shared" ca="1" si="7"/>
        <v>2.1411797095687436E-7</v>
      </c>
      <c r="AH30" s="1">
        <f t="shared" si="8"/>
        <v>2.1411797095687404E-7</v>
      </c>
      <c r="AI30" s="5">
        <f t="shared" ca="1" si="19"/>
        <v>6.7436837537972361E-2</v>
      </c>
      <c r="AJ30" s="4">
        <f t="shared" ca="1" si="20"/>
        <v>67.436837537972366</v>
      </c>
    </row>
    <row r="31" spans="1:36" x14ac:dyDescent="0.25">
      <c r="G31">
        <f t="shared" si="21"/>
        <v>25</v>
      </c>
      <c r="H31" s="4">
        <f t="shared" si="22"/>
        <v>1.9795918367346939</v>
      </c>
      <c r="I31" s="5">
        <f t="shared" si="9"/>
        <v>1.9795918367346938E-3</v>
      </c>
      <c r="K31" s="5">
        <f t="shared" si="0"/>
        <v>7.5054080457329128E-2</v>
      </c>
      <c r="L31" s="4">
        <f t="shared" si="10"/>
        <v>75.054080457329121</v>
      </c>
      <c r="N31" s="5">
        <f t="shared" si="11"/>
        <v>-4.7288428879829923E-3</v>
      </c>
      <c r="O31" s="4">
        <f t="shared" si="23"/>
        <v>98097.061663556597</v>
      </c>
      <c r="Q31" s="5">
        <f t="shared" ca="1" si="2"/>
        <v>8.8397387881206643E-2</v>
      </c>
      <c r="R31" s="1">
        <f t="shared" ca="1" si="12"/>
        <v>5.3743842407541096E-4</v>
      </c>
      <c r="S31" s="1">
        <f t="shared" ca="1" si="13"/>
        <v>5.0196441508231858E-7</v>
      </c>
      <c r="T31" s="1">
        <f t="shared" ca="1" si="14"/>
        <v>336666666.66666591</v>
      </c>
      <c r="U31" s="1">
        <f t="shared" si="3"/>
        <v>336666666.66666669</v>
      </c>
      <c r="V31" s="5">
        <f t="shared" ca="1" si="15"/>
        <v>8.8397387881206643E-2</v>
      </c>
      <c r="W31" s="4">
        <f t="shared" ca="1" si="16"/>
        <v>88.39738788120664</v>
      </c>
      <c r="Y31" s="4">
        <f t="shared" si="4"/>
        <v>100</v>
      </c>
      <c r="Z31" s="4"/>
      <c r="AA31" s="4">
        <f t="shared" si="5"/>
        <v>87.959183673469383</v>
      </c>
      <c r="AC31" s="5">
        <f t="shared" si="6"/>
        <v>0.17030153212871904</v>
      </c>
      <c r="AD31" s="4">
        <f t="shared" si="17"/>
        <v>170.30153212871903</v>
      </c>
      <c r="AF31" s="5">
        <f t="shared" ca="1" si="18"/>
        <v>6.7023280565622109E-2</v>
      </c>
      <c r="AG31" s="1">
        <f t="shared" ca="1" si="7"/>
        <v>2.1411797095687436E-7</v>
      </c>
      <c r="AH31" s="1">
        <f t="shared" si="8"/>
        <v>2.1411797095687404E-7</v>
      </c>
      <c r="AI31" s="5">
        <f t="shared" ca="1" si="19"/>
        <v>6.7023280565622109E-2</v>
      </c>
      <c r="AJ31" s="4">
        <f t="shared" ca="1" si="20"/>
        <v>67.023280565622116</v>
      </c>
    </row>
    <row r="32" spans="1:36" x14ac:dyDescent="0.25">
      <c r="G32">
        <f t="shared" si="21"/>
        <v>26</v>
      </c>
      <c r="H32" s="4">
        <f t="shared" si="22"/>
        <v>2.0204081632653059</v>
      </c>
      <c r="I32" s="5">
        <f t="shared" si="9"/>
        <v>2.0204081632653058E-3</v>
      </c>
      <c r="K32" s="5">
        <f t="shared" si="0"/>
        <v>7.36186444884942E-2</v>
      </c>
      <c r="L32" s="4">
        <f t="shared" si="10"/>
        <v>73.618644488494198</v>
      </c>
      <c r="N32" s="5">
        <f t="shared" si="11"/>
        <v>-5.5830621390014308E-3</v>
      </c>
      <c r="O32" s="4">
        <f t="shared" si="23"/>
        <v>49048.530831778298</v>
      </c>
      <c r="Q32" s="5">
        <f t="shared" ca="1" si="2"/>
        <v>8.7172630234891454E-2</v>
      </c>
      <c r="R32" s="1">
        <f t="shared" ca="1" si="12"/>
        <v>5.4048665172264565E-4</v>
      </c>
      <c r="S32" s="1">
        <f t="shared" ca="1" si="13"/>
        <v>4.9015268191470629E-7</v>
      </c>
      <c r="T32" s="1">
        <f t="shared" ca="1" si="14"/>
        <v>336666666.66666573</v>
      </c>
      <c r="U32" s="1">
        <f t="shared" si="3"/>
        <v>336666666.66666669</v>
      </c>
      <c r="V32" s="5">
        <f t="shared" ca="1" si="15"/>
        <v>8.7172630234891454E-2</v>
      </c>
      <c r="W32" s="4">
        <f t="shared" ca="1" si="16"/>
        <v>87.172630234891457</v>
      </c>
      <c r="Y32" s="4">
        <f t="shared" si="4"/>
        <v>100</v>
      </c>
      <c r="Z32" s="4"/>
      <c r="AA32" s="4">
        <f t="shared" si="5"/>
        <v>88.040816326530617</v>
      </c>
      <c r="AC32" s="5">
        <f t="shared" si="6"/>
        <v>0.16678028905541159</v>
      </c>
      <c r="AD32" s="4">
        <f t="shared" si="17"/>
        <v>166.7802890554116</v>
      </c>
      <c r="AF32" s="5">
        <f t="shared" ca="1" si="18"/>
        <v>6.6621993861957857E-2</v>
      </c>
      <c r="AG32" s="1">
        <f t="shared" ca="1" si="7"/>
        <v>2.141179709568742E-7</v>
      </c>
      <c r="AH32" s="1">
        <f t="shared" si="8"/>
        <v>2.1411797095687404E-7</v>
      </c>
      <c r="AI32" s="5">
        <f t="shared" ca="1" si="19"/>
        <v>6.6621993861957857E-2</v>
      </c>
      <c r="AJ32" s="4">
        <f t="shared" ca="1" si="20"/>
        <v>66.621993861957861</v>
      </c>
    </row>
    <row r="33" spans="7:36" x14ac:dyDescent="0.25">
      <c r="G33">
        <f t="shared" si="21"/>
        <v>27</v>
      </c>
      <c r="H33" s="4">
        <f t="shared" si="22"/>
        <v>2.0612244897959182</v>
      </c>
      <c r="I33" s="5">
        <f t="shared" si="9"/>
        <v>2.0612244897959182E-3</v>
      </c>
      <c r="K33" s="5">
        <f t="shared" si="0"/>
        <v>7.2241673957099475E-2</v>
      </c>
      <c r="L33" s="4">
        <f t="shared" si="10"/>
        <v>72.241673957099479</v>
      </c>
      <c r="N33" s="5">
        <f t="shared" si="11"/>
        <v>-6.6818775689321029E-3</v>
      </c>
      <c r="O33" s="4">
        <f t="shared" si="23"/>
        <v>24524.265415889149</v>
      </c>
      <c r="Q33" s="5">
        <f t="shared" ca="1" si="2"/>
        <v>8.6007072084567482E-2</v>
      </c>
      <c r="R33" s="1">
        <f t="shared" ca="1" si="12"/>
        <v>5.4359366262068118E-4</v>
      </c>
      <c r="S33" s="1">
        <f t="shared" ca="1" si="13"/>
        <v>4.7912032685812075E-7</v>
      </c>
      <c r="T33" s="1">
        <f t="shared" ca="1" si="14"/>
        <v>336666666.66666591</v>
      </c>
      <c r="U33" s="1">
        <f t="shared" si="3"/>
        <v>336666666.66666669</v>
      </c>
      <c r="V33" s="5">
        <f t="shared" ca="1" si="15"/>
        <v>8.6007072084567482E-2</v>
      </c>
      <c r="W33" s="4">
        <f t="shared" ca="1" si="16"/>
        <v>86.007072084567483</v>
      </c>
      <c r="Y33" s="4">
        <f t="shared" si="4"/>
        <v>100</v>
      </c>
      <c r="Z33" s="4"/>
      <c r="AA33" s="4">
        <f t="shared" si="5"/>
        <v>88.122448979591837</v>
      </c>
      <c r="AC33" s="5">
        <f t="shared" si="6"/>
        <v>0.16339688466514482</v>
      </c>
      <c r="AD33" s="4">
        <f t="shared" si="17"/>
        <v>163.39688466514482</v>
      </c>
      <c r="AF33" s="5">
        <f t="shared" ca="1" si="18"/>
        <v>6.62324052574019E-2</v>
      </c>
      <c r="AG33" s="1">
        <f t="shared" ca="1" si="7"/>
        <v>2.1411797095687436E-7</v>
      </c>
      <c r="AH33" s="1">
        <f t="shared" si="8"/>
        <v>2.1411797095687404E-7</v>
      </c>
      <c r="AI33" s="5">
        <f t="shared" ca="1" si="19"/>
        <v>6.62324052574019E-2</v>
      </c>
      <c r="AJ33" s="4">
        <f t="shared" ca="1" si="20"/>
        <v>66.232405257401894</v>
      </c>
    </row>
    <row r="34" spans="7:36" x14ac:dyDescent="0.25">
      <c r="G34">
        <f t="shared" si="21"/>
        <v>28</v>
      </c>
      <c r="H34" s="4">
        <f t="shared" si="22"/>
        <v>2.1020408163265305</v>
      </c>
      <c r="I34" s="5">
        <f t="shared" si="9"/>
        <v>2.1020408163265306E-3</v>
      </c>
      <c r="K34" s="5">
        <f t="shared" si="0"/>
        <v>7.0919763109507691E-2</v>
      </c>
      <c r="L34" s="4">
        <f t="shared" si="10"/>
        <v>70.919763109507684</v>
      </c>
      <c r="N34" s="5">
        <f t="shared" si="11"/>
        <v>-8.1424449573911477E-3</v>
      </c>
      <c r="O34" s="4">
        <f t="shared" si="23"/>
        <v>12262.132707944575</v>
      </c>
      <c r="Q34" s="5">
        <f t="shared" ca="1" si="2"/>
        <v>8.489700484211242E-2</v>
      </c>
      <c r="R34" s="1">
        <f t="shared" ca="1" si="12"/>
        <v>5.4675773930565265E-4</v>
      </c>
      <c r="S34" s="1">
        <f t="shared" ca="1" si="13"/>
        <v>4.6880543888571408E-7</v>
      </c>
      <c r="T34" s="1">
        <f t="shared" ca="1" si="14"/>
        <v>336666666.66666573</v>
      </c>
      <c r="U34" s="1">
        <f t="shared" si="3"/>
        <v>336666666.66666669</v>
      </c>
      <c r="V34" s="5">
        <f t="shared" ca="1" si="15"/>
        <v>8.489700484211242E-2</v>
      </c>
      <c r="W34" s="4">
        <f t="shared" ca="1" si="16"/>
        <v>84.897004842112423</v>
      </c>
      <c r="Y34" s="4">
        <f t="shared" si="4"/>
        <v>100</v>
      </c>
      <c r="Z34" s="4"/>
      <c r="AA34" s="4">
        <f t="shared" si="5"/>
        <v>88.204081632653072</v>
      </c>
      <c r="AC34" s="5">
        <f t="shared" si="6"/>
        <v>0.16014328952007167</v>
      </c>
      <c r="AD34" s="4">
        <f t="shared" si="17"/>
        <v>160.14328952007168</v>
      </c>
      <c r="AF34" s="5">
        <f t="shared" ca="1" si="18"/>
        <v>6.5853979851428296E-2</v>
      </c>
      <c r="AG34" s="1">
        <f t="shared" ca="1" si="7"/>
        <v>2.1411797095687428E-7</v>
      </c>
      <c r="AH34" s="1">
        <f t="shared" si="8"/>
        <v>2.1411797095687404E-7</v>
      </c>
      <c r="AI34" s="5">
        <f t="shared" ca="1" si="19"/>
        <v>6.5853979851428296E-2</v>
      </c>
      <c r="AJ34" s="4">
        <f t="shared" ca="1" si="20"/>
        <v>65.853979851428292</v>
      </c>
    </row>
    <row r="35" spans="7:36" x14ac:dyDescent="0.25">
      <c r="G35">
        <f t="shared" si="21"/>
        <v>29</v>
      </c>
      <c r="H35" s="4">
        <f t="shared" si="22"/>
        <v>2.1428571428571428</v>
      </c>
      <c r="I35" s="5">
        <f t="shared" si="9"/>
        <v>2.142857142857143E-3</v>
      </c>
      <c r="K35" s="5">
        <f t="shared" si="0"/>
        <v>6.9649765678072934E-2</v>
      </c>
      <c r="L35" s="4">
        <f t="shared" si="10"/>
        <v>69.649765678072939</v>
      </c>
      <c r="N35" s="5">
        <f t="shared" si="11"/>
        <v>-1.0170902168126977E-2</v>
      </c>
      <c r="O35" s="4">
        <f t="shared" si="23"/>
        <v>6131.0663539722873</v>
      </c>
      <c r="Q35" s="5">
        <f t="shared" ca="1" si="2"/>
        <v>8.383898672902533E-2</v>
      </c>
      <c r="R35" s="1">
        <f t="shared" ca="1" si="12"/>
        <v>5.4997705828848265E-4</v>
      </c>
      <c r="S35" s="1">
        <f t="shared" ca="1" si="13"/>
        <v>4.5915174501440889E-7</v>
      </c>
      <c r="T35" s="1">
        <f t="shared" ca="1" si="14"/>
        <v>336666666.66666585</v>
      </c>
      <c r="U35" s="1">
        <f t="shared" si="3"/>
        <v>336666666.66666669</v>
      </c>
      <c r="V35" s="5">
        <f t="shared" ca="1" si="15"/>
        <v>8.383898672902533E-2</v>
      </c>
      <c r="W35" s="4">
        <f t="shared" ca="1" si="16"/>
        <v>83.838986729025336</v>
      </c>
      <c r="Y35" s="4">
        <f t="shared" si="4"/>
        <v>100</v>
      </c>
      <c r="Z35" s="4"/>
      <c r="AA35" s="4">
        <f t="shared" si="5"/>
        <v>88.285714285714292</v>
      </c>
      <c r="AC35" s="5">
        <f t="shared" si="6"/>
        <v>0.1570120859490382</v>
      </c>
      <c r="AD35" s="4">
        <f t="shared" si="17"/>
        <v>157.01208594903821</v>
      </c>
      <c r="AF35" s="5">
        <f t="shared" ca="1" si="18"/>
        <v>6.5486216916501194E-2</v>
      </c>
      <c r="AG35" s="1">
        <f t="shared" ca="1" si="7"/>
        <v>2.1411797095687444E-7</v>
      </c>
      <c r="AH35" s="1">
        <f t="shared" si="8"/>
        <v>2.1411797095687404E-7</v>
      </c>
      <c r="AI35" s="5">
        <f t="shared" ca="1" si="19"/>
        <v>6.5486216916501194E-2</v>
      </c>
      <c r="AJ35" s="4">
        <f t="shared" ca="1" si="20"/>
        <v>65.486216916501192</v>
      </c>
    </row>
    <row r="36" spans="7:36" x14ac:dyDescent="0.25">
      <c r="G36">
        <f t="shared" si="21"/>
        <v>30</v>
      </c>
      <c r="H36" s="4">
        <f t="shared" si="22"/>
        <v>2.1836734693877551</v>
      </c>
      <c r="I36" s="5">
        <f t="shared" si="9"/>
        <v>2.1836734693877549E-3</v>
      </c>
      <c r="K36" s="5">
        <f t="shared" si="0"/>
        <v>6.8428770630113545E-2</v>
      </c>
      <c r="L36" s="4">
        <f t="shared" si="10"/>
        <v>68.428770630113547</v>
      </c>
      <c r="N36" s="5">
        <f t="shared" si="11"/>
        <v>-1.3166653006767228E-2</v>
      </c>
      <c r="O36" s="4">
        <f t="shared" si="23"/>
        <v>3065.5331769861436</v>
      </c>
      <c r="Q36" s="5">
        <f t="shared" ca="1" si="2"/>
        <v>8.2829820309244045E-2</v>
      </c>
      <c r="R36" s="1">
        <f t="shared" ca="1" si="12"/>
        <v>5.5324970698792883E-4</v>
      </c>
      <c r="S36" s="1">
        <f t="shared" ca="1" si="13"/>
        <v>4.5010801625287454E-7</v>
      </c>
      <c r="T36" s="1">
        <f t="shared" ca="1" si="14"/>
        <v>336666666.66666555</v>
      </c>
      <c r="U36" s="1">
        <f t="shared" si="3"/>
        <v>336666666.66666669</v>
      </c>
      <c r="V36" s="5">
        <f t="shared" ca="1" si="15"/>
        <v>8.2829820309244045E-2</v>
      </c>
      <c r="W36" s="4">
        <f t="shared" ca="1" si="16"/>
        <v>82.829820309244042</v>
      </c>
      <c r="Y36" s="4">
        <f t="shared" si="4"/>
        <v>100</v>
      </c>
      <c r="Z36" s="4"/>
      <c r="AA36" s="4">
        <f t="shared" si="5"/>
        <v>88.367346938775512</v>
      </c>
      <c r="AC36" s="5">
        <f t="shared" si="6"/>
        <v>0.1539964108731264</v>
      </c>
      <c r="AD36" s="4">
        <f t="shared" si="17"/>
        <v>153.99641087312639</v>
      </c>
      <c r="AF36" s="5">
        <f t="shared" ca="1" si="18"/>
        <v>6.5128647112626836E-2</v>
      </c>
      <c r="AG36" s="1">
        <f t="shared" ca="1" si="7"/>
        <v>2.1411797095687436E-7</v>
      </c>
      <c r="AH36" s="1">
        <f t="shared" si="8"/>
        <v>2.1411797095687404E-7</v>
      </c>
      <c r="AI36" s="5">
        <f t="shared" ca="1" si="19"/>
        <v>6.5128647112626836E-2</v>
      </c>
      <c r="AJ36" s="4">
        <f t="shared" ca="1" si="20"/>
        <v>65.128647112626837</v>
      </c>
    </row>
    <row r="37" spans="7:36" x14ac:dyDescent="0.25">
      <c r="G37">
        <f t="shared" si="21"/>
        <v>31</v>
      </c>
      <c r="H37" s="4">
        <f t="shared" si="22"/>
        <v>2.2244897959183669</v>
      </c>
      <c r="I37" s="5">
        <f t="shared" si="9"/>
        <v>2.2244897959183669E-3</v>
      </c>
      <c r="K37" s="5">
        <f t="shared" si="0"/>
        <v>6.7254080586722609E-2</v>
      </c>
      <c r="L37" s="4">
        <f t="shared" si="10"/>
        <v>67.254080586722608</v>
      </c>
      <c r="N37" s="5">
        <f t="shared" si="11"/>
        <v>-1.8018211668734577E-2</v>
      </c>
      <c r="O37" s="4">
        <f t="shared" si="23"/>
        <v>1532.7665884930718</v>
      </c>
      <c r="Q37" s="5">
        <f t="shared" ca="1" si="2"/>
        <v>8.1866532480528525E-2</v>
      </c>
      <c r="R37" s="1">
        <f t="shared" ca="1" si="12"/>
        <v>5.5657370055957757E-4</v>
      </c>
      <c r="S37" s="1">
        <f t="shared" ca="1" si="13"/>
        <v>4.4162754787858499E-7</v>
      </c>
      <c r="T37" s="1">
        <f t="shared" ca="1" si="14"/>
        <v>336666666.66666579</v>
      </c>
      <c r="U37" s="1">
        <f t="shared" si="3"/>
        <v>336666666.66666669</v>
      </c>
      <c r="V37" s="5">
        <f t="shared" ca="1" si="15"/>
        <v>8.1866532480528525E-2</v>
      </c>
      <c r="W37" s="4">
        <f t="shared" ca="1" si="16"/>
        <v>81.866532480528519</v>
      </c>
      <c r="Y37" s="4">
        <f t="shared" si="4"/>
        <v>100</v>
      </c>
      <c r="Z37" s="4"/>
      <c r="AA37" s="4">
        <f t="shared" si="5"/>
        <v>88.448979591836746</v>
      </c>
      <c r="AC37" s="5">
        <f t="shared" si="6"/>
        <v>0.15108990492563226</v>
      </c>
      <c r="AD37" s="4">
        <f t="shared" si="17"/>
        <v>151.08990492563225</v>
      </c>
      <c r="AF37" s="5">
        <f t="shared" ca="1" si="18"/>
        <v>6.4780829976195539E-2</v>
      </c>
      <c r="AG37" s="1">
        <f t="shared" ca="1" si="7"/>
        <v>2.1411797095687436E-7</v>
      </c>
      <c r="AH37" s="1">
        <f t="shared" si="8"/>
        <v>2.1411797095687404E-7</v>
      </c>
      <c r="AI37" s="5">
        <f t="shared" ca="1" si="19"/>
        <v>6.4780829976195539E-2</v>
      </c>
      <c r="AJ37" s="4">
        <f t="shared" ca="1" si="20"/>
        <v>64.780829976195534</v>
      </c>
    </row>
    <row r="38" spans="7:36" x14ac:dyDescent="0.25">
      <c r="G38">
        <f t="shared" si="21"/>
        <v>32</v>
      </c>
      <c r="H38" s="4">
        <f t="shared" si="22"/>
        <v>2.2653061224489797</v>
      </c>
      <c r="I38" s="5">
        <f t="shared" si="9"/>
        <v>2.2653061224489797E-3</v>
      </c>
      <c r="K38" s="5">
        <f t="shared" si="0"/>
        <v>6.6123192574680134E-2</v>
      </c>
      <c r="L38" s="4">
        <f t="shared" si="10"/>
        <v>66.123192574680132</v>
      </c>
      <c r="N38" s="5">
        <f t="shared" si="11"/>
        <v>-2.718227572743433E-2</v>
      </c>
      <c r="O38" s="4">
        <f t="shared" si="23"/>
        <v>766.38329424653591</v>
      </c>
      <c r="Q38" s="5">
        <f t="shared" ca="1" si="2"/>
        <v>8.0946356573768946E-2</v>
      </c>
      <c r="R38" s="1">
        <f t="shared" ca="1" si="12"/>
        <v>5.599469983322441E-4</v>
      </c>
      <c r="S38" s="1">
        <f t="shared" ca="1" si="13"/>
        <v>4.336677031095244E-7</v>
      </c>
      <c r="T38" s="1">
        <f t="shared" ca="1" si="14"/>
        <v>336666666.66666609</v>
      </c>
      <c r="U38" s="1">
        <f t="shared" si="3"/>
        <v>336666666.66666669</v>
      </c>
      <c r="V38" s="5">
        <f t="shared" ca="1" si="15"/>
        <v>8.0946356573768946E-2</v>
      </c>
      <c r="W38" s="4">
        <f t="shared" ca="1" si="16"/>
        <v>80.946356573768952</v>
      </c>
      <c r="Y38" s="4">
        <f t="shared" si="4"/>
        <v>100</v>
      </c>
      <c r="Z38" s="4"/>
      <c r="AA38" s="4">
        <f t="shared" si="5"/>
        <v>88.530612244897966</v>
      </c>
      <c r="AC38" s="5">
        <f t="shared" si="6"/>
        <v>0.14828666707258714</v>
      </c>
      <c r="AD38" s="4">
        <f t="shared" si="17"/>
        <v>148.28666707258714</v>
      </c>
      <c r="AF38" s="5">
        <f t="shared" ca="1" si="18"/>
        <v>6.4442351651620974E-2</v>
      </c>
      <c r="AG38" s="1">
        <f t="shared" ca="1" si="7"/>
        <v>2.1411797095687444E-7</v>
      </c>
      <c r="AH38" s="1">
        <f t="shared" si="8"/>
        <v>2.1411797095687404E-7</v>
      </c>
      <c r="AI38" s="5">
        <f t="shared" ca="1" si="19"/>
        <v>6.4442351651620974E-2</v>
      </c>
      <c r="AJ38" s="4">
        <f t="shared" ca="1" si="20"/>
        <v>64.442351651620967</v>
      </c>
    </row>
    <row r="39" spans="7:36" x14ac:dyDescent="0.25">
      <c r="G39">
        <f t="shared" si="21"/>
        <v>33</v>
      </c>
      <c r="H39" s="4">
        <f t="shared" si="22"/>
        <v>2.3061224489795915</v>
      </c>
      <c r="I39" s="5">
        <f t="shared" si="9"/>
        <v>2.3061224489795916E-3</v>
      </c>
      <c r="K39" s="5">
        <f t="shared" si="0"/>
        <v>6.5033780822410209E-2</v>
      </c>
      <c r="L39" s="4">
        <f t="shared" si="10"/>
        <v>65.033780822410208</v>
      </c>
      <c r="N39" s="5">
        <f t="shared" si="11"/>
        <v>-5.0875492869676624E-2</v>
      </c>
      <c r="O39" s="4">
        <f t="shared" si="23"/>
        <v>383.19164712326796</v>
      </c>
      <c r="Q39" s="5">
        <f t="shared" ca="1" si="2"/>
        <v>8.0066716264560633E-2</v>
      </c>
      <c r="R39" s="1">
        <f t="shared" ca="1" si="12"/>
        <v>5.6336751960180435E-4</v>
      </c>
      <c r="S39" s="1">
        <f t="shared" ca="1" si="13"/>
        <v>4.2618951101987516E-7</v>
      </c>
      <c r="T39" s="1">
        <f t="shared" ca="1" si="14"/>
        <v>336666666.66666585</v>
      </c>
      <c r="U39" s="1">
        <f t="shared" si="3"/>
        <v>336666666.66666669</v>
      </c>
      <c r="V39" s="5">
        <f t="shared" ca="1" si="15"/>
        <v>8.0066716264560633E-2</v>
      </c>
      <c r="W39" s="4">
        <f t="shared" ca="1" si="16"/>
        <v>80.06671626456064</v>
      </c>
      <c r="Y39" s="4">
        <f t="shared" si="4"/>
        <v>100</v>
      </c>
      <c r="Z39" s="4"/>
      <c r="AA39" s="4">
        <f t="shared" si="5"/>
        <v>88.612244897959187</v>
      </c>
      <c r="AC39" s="5">
        <f t="shared" si="6"/>
        <v>0.14558121405233912</v>
      </c>
      <c r="AD39" s="4">
        <f t="shared" si="17"/>
        <v>145.58121405233911</v>
      </c>
      <c r="AF39" s="5">
        <f t="shared" ca="1" si="18"/>
        <v>6.411282283839459E-2</v>
      </c>
      <c r="AG39" s="1">
        <f t="shared" ca="1" si="7"/>
        <v>2.1411797095687428E-7</v>
      </c>
      <c r="AH39" s="1">
        <f t="shared" si="8"/>
        <v>2.1411797095687404E-7</v>
      </c>
      <c r="AI39" s="5">
        <f t="shared" ca="1" si="19"/>
        <v>6.411282283839459E-2</v>
      </c>
      <c r="AJ39" s="4">
        <f t="shared" ca="1" si="20"/>
        <v>64.112822838394592</v>
      </c>
    </row>
    <row r="40" spans="7:36" x14ac:dyDescent="0.25">
      <c r="G40">
        <f t="shared" si="21"/>
        <v>34</v>
      </c>
      <c r="H40" s="4">
        <f t="shared" si="22"/>
        <v>2.3469387755102042</v>
      </c>
      <c r="I40" s="5">
        <f t="shared" si="9"/>
        <v>2.346938775510204E-3</v>
      </c>
      <c r="K40" s="5">
        <f t="shared" si="0"/>
        <v>6.3983681351142019E-2</v>
      </c>
      <c r="L40" s="4">
        <f t="shared" si="10"/>
        <v>63.983681351142017</v>
      </c>
      <c r="N40" s="5">
        <f t="shared" si="11"/>
        <v>-0.25274884747917709</v>
      </c>
      <c r="O40" s="4">
        <f t="shared" si="23"/>
        <v>191.59582356163398</v>
      </c>
      <c r="Q40" s="5">
        <f t="shared" ca="1" si="2"/>
        <v>7.9225211048293137E-2</v>
      </c>
      <c r="R40" s="1">
        <f t="shared" ca="1" si="12"/>
        <v>5.6683315857505748E-4</v>
      </c>
      <c r="S40" s="1">
        <f t="shared" ca="1" si="13"/>
        <v>4.1915731102878196E-7</v>
      </c>
      <c r="T40" s="1">
        <f t="shared" ca="1" si="14"/>
        <v>336666666.66666555</v>
      </c>
      <c r="U40" s="1">
        <f t="shared" si="3"/>
        <v>336666666.66666669</v>
      </c>
      <c r="V40" s="5">
        <f t="shared" ca="1" si="15"/>
        <v>7.9225211048293137E-2</v>
      </c>
      <c r="W40" s="4">
        <f t="shared" ca="1" si="16"/>
        <v>79.225211048293133</v>
      </c>
      <c r="Y40" s="4">
        <f t="shared" si="4"/>
        <v>100</v>
      </c>
      <c r="Z40" s="4"/>
      <c r="AA40" s="4">
        <f t="shared" si="5"/>
        <v>88.693877551020421</v>
      </c>
      <c r="AC40" s="5">
        <f t="shared" si="6"/>
        <v>0.14296844404752471</v>
      </c>
      <c r="AD40" s="4">
        <f t="shared" si="17"/>
        <v>142.96844404752471</v>
      </c>
      <c r="AF40" s="5">
        <f t="shared" ca="1" si="18"/>
        <v>6.3791876929687033E-2</v>
      </c>
      <c r="AG40" s="1">
        <f t="shared" ca="1" si="7"/>
        <v>2.1411797095687436E-7</v>
      </c>
      <c r="AH40" s="1">
        <f t="shared" si="8"/>
        <v>2.1411797095687404E-7</v>
      </c>
      <c r="AI40" s="5">
        <f t="shared" ca="1" si="19"/>
        <v>6.3791876929687033E-2</v>
      </c>
      <c r="AJ40" s="4">
        <f t="shared" ca="1" si="20"/>
        <v>63.791876929687035</v>
      </c>
    </row>
    <row r="41" spans="7:36" x14ac:dyDescent="0.25">
      <c r="G41">
        <f t="shared" si="21"/>
        <v>35</v>
      </c>
      <c r="H41" s="4">
        <f t="shared" si="22"/>
        <v>2.3877551020408161</v>
      </c>
      <c r="I41" s="5">
        <f t="shared" si="9"/>
        <v>2.387755102040816E-3</v>
      </c>
      <c r="K41" s="5">
        <f t="shared" si="0"/>
        <v>6.2970878146465264E-2</v>
      </c>
      <c r="L41" s="4">
        <f t="shared" si="10"/>
        <v>62.970878146465267</v>
      </c>
      <c r="N41" s="5">
        <f t="shared" si="11"/>
        <v>9.5797911780816994E-2</v>
      </c>
      <c r="O41" s="4">
        <f t="shared" si="23"/>
        <v>95.797911780816989</v>
      </c>
      <c r="Q41" s="5">
        <f t="shared" ca="1" si="2"/>
        <v>7.8419603069892874E-2</v>
      </c>
      <c r="R41" s="1">
        <f t="shared" ca="1" si="12"/>
        <v>5.7034179830031109E-4</v>
      </c>
      <c r="S41" s="1">
        <f t="shared" ca="1" si="13"/>
        <v>4.1253843752038015E-7</v>
      </c>
      <c r="T41" s="1">
        <f t="shared" ca="1" si="14"/>
        <v>336666666.66666591</v>
      </c>
      <c r="U41" s="1">
        <f t="shared" si="3"/>
        <v>336666666.66666669</v>
      </c>
      <c r="V41" s="5">
        <f t="shared" ca="1" si="15"/>
        <v>7.8419603069892874E-2</v>
      </c>
      <c r="W41" s="4">
        <f t="shared" ca="1" si="16"/>
        <v>78.419603069892872</v>
      </c>
      <c r="Y41" s="4">
        <f t="shared" si="4"/>
        <v>100</v>
      </c>
      <c r="Z41" s="4"/>
      <c r="AA41" s="4">
        <f t="shared" si="5"/>
        <v>88.775510204081641</v>
      </c>
      <c r="AC41" s="5">
        <f t="shared" si="6"/>
        <v>0.1404436040829935</v>
      </c>
      <c r="AD41" s="4">
        <f t="shared" si="17"/>
        <v>140.44360408299349</v>
      </c>
      <c r="AF41" s="5">
        <f t="shared" ca="1" si="18"/>
        <v>6.3479168321638482E-2</v>
      </c>
      <c r="AG41" s="1">
        <f t="shared" ca="1" si="7"/>
        <v>2.1411797095687436E-7</v>
      </c>
      <c r="AH41" s="1">
        <f t="shared" si="8"/>
        <v>2.1411797095687404E-7</v>
      </c>
      <c r="AI41" s="5">
        <f t="shared" ca="1" si="19"/>
        <v>6.3479168321638482E-2</v>
      </c>
      <c r="AJ41" s="4">
        <f t="shared" ca="1" si="20"/>
        <v>63.479168321638483</v>
      </c>
    </row>
    <row r="42" spans="7:36" x14ac:dyDescent="0.25">
      <c r="G42">
        <f t="shared" si="21"/>
        <v>36</v>
      </c>
      <c r="H42" s="4">
        <f t="shared" si="22"/>
        <v>2.4285714285714284</v>
      </c>
      <c r="I42" s="5">
        <f t="shared" si="9"/>
        <v>2.4285714285714284E-3</v>
      </c>
      <c r="K42" s="5">
        <f t="shared" si="0"/>
        <v>6.1993490724350085E-2</v>
      </c>
      <c r="L42" s="4">
        <f t="shared" si="10"/>
        <v>61.993490724350082</v>
      </c>
      <c r="N42" s="5">
        <f t="shared" si="11"/>
        <v>4.2291094774942535E-2</v>
      </c>
      <c r="O42" s="4">
        <f t="shared" si="23"/>
        <v>42.291094774942536</v>
      </c>
      <c r="Q42" s="5">
        <f t="shared" ca="1" si="2"/>
        <v>7.7647805133148229E-2</v>
      </c>
      <c r="R42" s="1">
        <f t="shared" ca="1" si="12"/>
        <v>5.7389132346488323E-4</v>
      </c>
      <c r="S42" s="1">
        <f t="shared" ca="1" si="13"/>
        <v>4.0630293917498774E-7</v>
      </c>
      <c r="T42" s="1">
        <f t="shared" ca="1" si="14"/>
        <v>336666666.66666549</v>
      </c>
      <c r="U42" s="1">
        <f t="shared" si="3"/>
        <v>336666666.66666669</v>
      </c>
      <c r="V42" s="5">
        <f t="shared" ca="1" si="15"/>
        <v>7.7647805133148229E-2</v>
      </c>
      <c r="W42" s="4">
        <f t="shared" ca="1" si="16"/>
        <v>77.647805133148225</v>
      </c>
      <c r="Y42" s="4">
        <f t="shared" si="4"/>
        <v>100</v>
      </c>
      <c r="Z42" s="4"/>
      <c r="AA42" s="4">
        <f t="shared" si="5"/>
        <v>88.857142857142861</v>
      </c>
      <c r="AC42" s="5">
        <f t="shared" si="6"/>
        <v>0.13800226071133626</v>
      </c>
      <c r="AD42" s="4">
        <f t="shared" si="17"/>
        <v>138.00226071133625</v>
      </c>
      <c r="AF42" s="5">
        <f t="shared" ca="1" si="18"/>
        <v>6.3174370875063862E-2</v>
      </c>
      <c r="AG42" s="1">
        <f t="shared" ca="1" si="7"/>
        <v>2.1411797095687436E-7</v>
      </c>
      <c r="AH42" s="1">
        <f t="shared" si="8"/>
        <v>2.1411797095687404E-7</v>
      </c>
      <c r="AI42" s="5">
        <f t="shared" ca="1" si="19"/>
        <v>6.3174370875063862E-2</v>
      </c>
      <c r="AJ42" s="4">
        <f t="shared" ca="1" si="20"/>
        <v>63.174370875063865</v>
      </c>
    </row>
    <row r="43" spans="7:36" x14ac:dyDescent="0.25">
      <c r="G43">
        <f t="shared" si="21"/>
        <v>37</v>
      </c>
      <c r="H43" s="4">
        <f t="shared" si="22"/>
        <v>2.4693877551020407</v>
      </c>
      <c r="I43" s="5">
        <f t="shared" si="9"/>
        <v>2.4693877551020408E-3</v>
      </c>
      <c r="K43" s="5">
        <f t="shared" si="0"/>
        <v>6.1049762930289304E-2</v>
      </c>
      <c r="L43" s="4">
        <f t="shared" si="10"/>
        <v>61.049762930289305</v>
      </c>
      <c r="N43" s="5">
        <f t="shared" si="11"/>
        <v>2.7957303052620907E-2</v>
      </c>
      <c r="O43" s="4">
        <f t="shared" si="23"/>
        <v>27.957303052620908</v>
      </c>
      <c r="Q43" s="5">
        <f t="shared" ca="1" si="2"/>
        <v>7.6907869743005328E-2</v>
      </c>
      <c r="R43" s="1">
        <f t="shared" ca="1" si="12"/>
        <v>5.7747963198094511E-4</v>
      </c>
      <c r="S43" s="1">
        <f t="shared" ca="1" si="13"/>
        <v>4.0042332844090546E-7</v>
      </c>
      <c r="T43" s="1">
        <f t="shared" ca="1" si="14"/>
        <v>336666666.66666573</v>
      </c>
      <c r="U43" s="1">
        <f t="shared" si="3"/>
        <v>336666666.66666669</v>
      </c>
      <c r="V43" s="5">
        <f t="shared" ca="1" si="15"/>
        <v>7.6907869743005328E-2</v>
      </c>
      <c r="W43" s="4">
        <f t="shared" ca="1" si="16"/>
        <v>76.907869743005321</v>
      </c>
      <c r="Y43" s="4">
        <f t="shared" si="4"/>
        <v>100</v>
      </c>
      <c r="Z43" s="4"/>
      <c r="AA43" s="4">
        <f t="shared" si="5"/>
        <v>88.938775510204081</v>
      </c>
      <c r="AC43" s="5">
        <f t="shared" si="6"/>
        <v>0.1356402736056336</v>
      </c>
      <c r="AD43" s="4">
        <f t="shared" si="17"/>
        <v>135.64027360563361</v>
      </c>
      <c r="AF43" s="5">
        <f t="shared" ca="1" si="18"/>
        <v>6.2877176513528907E-2</v>
      </c>
      <c r="AG43" s="1">
        <f t="shared" ca="1" si="7"/>
        <v>2.1411797095687444E-7</v>
      </c>
      <c r="AH43" s="1">
        <f t="shared" si="8"/>
        <v>2.1411797095687404E-7</v>
      </c>
      <c r="AI43" s="5">
        <f t="shared" ca="1" si="19"/>
        <v>6.2877176513528907E-2</v>
      </c>
      <c r="AJ43" s="4">
        <f t="shared" ca="1" si="20"/>
        <v>62.877176513528909</v>
      </c>
    </row>
    <row r="44" spans="7:36" x14ac:dyDescent="0.25">
      <c r="G44">
        <f t="shared" si="21"/>
        <v>38</v>
      </c>
      <c r="H44" s="4">
        <f t="shared" si="22"/>
        <v>2.510204081632653</v>
      </c>
      <c r="I44" s="5">
        <f t="shared" si="9"/>
        <v>2.5102040816326531E-3</v>
      </c>
      <c r="K44" s="5">
        <f t="shared" si="0"/>
        <v>6.0138052831207121E-2</v>
      </c>
      <c r="L44" s="4">
        <f t="shared" si="10"/>
        <v>60.138052831207119</v>
      </c>
      <c r="N44" s="5">
        <f t="shared" si="11"/>
        <v>2.1320984267425087E-2</v>
      </c>
      <c r="O44" s="4">
        <f t="shared" si="23"/>
        <v>21.320984267425086</v>
      </c>
      <c r="Q44" s="5">
        <f t="shared" ca="1" si="2"/>
        <v>7.61979790580712E-2</v>
      </c>
      <c r="R44" s="1">
        <f t="shared" ca="1" si="12"/>
        <v>5.8110464531875344E-4</v>
      </c>
      <c r="S44" s="1">
        <f t="shared" ca="1" si="13"/>
        <v>3.9487435728297588E-7</v>
      </c>
      <c r="T44" s="1">
        <f t="shared" ca="1" si="14"/>
        <v>336666666.66666561</v>
      </c>
      <c r="U44" s="1">
        <f t="shared" si="3"/>
        <v>336666666.66666669</v>
      </c>
      <c r="V44" s="5">
        <f t="shared" ca="1" si="15"/>
        <v>7.61979790580712E-2</v>
      </c>
      <c r="W44" s="4">
        <f t="shared" ca="1" si="16"/>
        <v>76.197979058071198</v>
      </c>
      <c r="Y44" s="4">
        <f t="shared" si="4"/>
        <v>100</v>
      </c>
      <c r="Z44" s="4"/>
      <c r="AA44" s="4">
        <f t="shared" si="5"/>
        <v>89.020408163265316</v>
      </c>
      <c r="AC44" s="5">
        <f t="shared" si="6"/>
        <v>0.13335377172852189</v>
      </c>
      <c r="AD44" s="4">
        <f t="shared" si="17"/>
        <v>133.35377172852188</v>
      </c>
      <c r="AF44" s="5">
        <f t="shared" ca="1" si="18"/>
        <v>6.2587293943673475E-2</v>
      </c>
      <c r="AG44" s="1">
        <f t="shared" ca="1" si="7"/>
        <v>2.1411797095687444E-7</v>
      </c>
      <c r="AH44" s="1">
        <f t="shared" si="8"/>
        <v>2.1411797095687404E-7</v>
      </c>
      <c r="AI44" s="5">
        <f t="shared" ca="1" si="19"/>
        <v>6.2587293943673475E-2</v>
      </c>
      <c r="AJ44" s="4">
        <f t="shared" ca="1" si="20"/>
        <v>62.587293943673473</v>
      </c>
    </row>
    <row r="45" spans="7:36" x14ac:dyDescent="0.25">
      <c r="G45">
        <f t="shared" si="21"/>
        <v>39</v>
      </c>
      <c r="H45" s="4">
        <f t="shared" si="22"/>
        <v>2.5510204081632653</v>
      </c>
      <c r="I45" s="5">
        <f t="shared" si="9"/>
        <v>2.5510204081632651E-3</v>
      </c>
      <c r="K45" s="5">
        <f t="shared" si="0"/>
        <v>5.9256823577744547E-2</v>
      </c>
      <c r="L45" s="4">
        <f t="shared" si="10"/>
        <v>59.256823577744548</v>
      </c>
      <c r="N45" s="5">
        <f t="shared" si="11"/>
        <v>1.7503839288892941E-2</v>
      </c>
      <c r="O45" s="4">
        <f t="shared" si="23"/>
        <v>17.503839288892941</v>
      </c>
      <c r="Q45" s="5">
        <f t="shared" ca="1" si="2"/>
        <v>7.551643565039981E-2</v>
      </c>
      <c r="R45" s="1">
        <f t="shared" ca="1" si="12"/>
        <v>5.8476431757943659E-4</v>
      </c>
      <c r="S45" s="1">
        <f t="shared" ca="1" si="13"/>
        <v>3.8963281593175712E-7</v>
      </c>
      <c r="T45" s="1">
        <f t="shared" ca="1" si="14"/>
        <v>336666666.66666549</v>
      </c>
      <c r="U45" s="1">
        <f t="shared" si="3"/>
        <v>336666666.66666669</v>
      </c>
      <c r="V45" s="5">
        <f t="shared" ca="1" si="15"/>
        <v>7.551643565039981E-2</v>
      </c>
      <c r="W45" s="4">
        <f t="shared" ca="1" si="16"/>
        <v>75.516435650399814</v>
      </c>
      <c r="Y45" s="4">
        <f t="shared" si="4"/>
        <v>100</v>
      </c>
      <c r="Z45" s="4"/>
      <c r="AA45" s="4">
        <f t="shared" si="5"/>
        <v>89.102040816326536</v>
      </c>
      <c r="AC45" s="5">
        <f t="shared" si="6"/>
        <v>0.13113913178902883</v>
      </c>
      <c r="AD45" s="4">
        <f t="shared" si="17"/>
        <v>131.13913178902882</v>
      </c>
      <c r="AF45" s="5">
        <f t="shared" ca="1" si="18"/>
        <v>6.2304447485328915E-2</v>
      </c>
      <c r="AG45" s="1">
        <f t="shared" ca="1" si="7"/>
        <v>2.141179709568742E-7</v>
      </c>
      <c r="AH45" s="1">
        <f t="shared" si="8"/>
        <v>2.1411797095687404E-7</v>
      </c>
      <c r="AI45" s="5">
        <f t="shared" ca="1" si="19"/>
        <v>6.2304447485328915E-2</v>
      </c>
      <c r="AJ45" s="4">
        <f t="shared" ca="1" si="20"/>
        <v>62.304447485328915</v>
      </c>
    </row>
    <row r="46" spans="7:36" x14ac:dyDescent="0.25">
      <c r="G46">
        <f t="shared" si="21"/>
        <v>40</v>
      </c>
      <c r="H46" s="4">
        <f t="shared" si="22"/>
        <v>2.5918367346938771</v>
      </c>
      <c r="I46" s="5">
        <f t="shared" si="9"/>
        <v>2.5918367346938771E-3</v>
      </c>
      <c r="K46" s="5">
        <f t="shared" si="0"/>
        <v>5.8404635129951039E-2</v>
      </c>
      <c r="L46" s="4">
        <f t="shared" si="10"/>
        <v>58.404635129951039</v>
      </c>
      <c r="N46" s="5">
        <f t="shared" si="11"/>
        <v>1.5030841625566439E-2</v>
      </c>
      <c r="O46" s="4">
        <f t="shared" si="23"/>
        <v>15.030841625566438</v>
      </c>
      <c r="Q46" s="5">
        <f t="shared" ca="1" si="2"/>
        <v>7.4861653986066715E-2</v>
      </c>
      <c r="R46" s="1">
        <f t="shared" ca="1" si="12"/>
        <v>5.8845664332765428E-4</v>
      </c>
      <c r="S46" s="1">
        <f t="shared" ca="1" si="13"/>
        <v>3.8467735184636787E-7</v>
      </c>
      <c r="T46" s="1">
        <f t="shared" ca="1" si="14"/>
        <v>336666666.66666579</v>
      </c>
      <c r="U46" s="1">
        <f t="shared" si="3"/>
        <v>336666666.66666669</v>
      </c>
      <c r="V46" s="5">
        <f t="shared" ca="1" si="15"/>
        <v>7.4861653986066715E-2</v>
      </c>
      <c r="W46" s="4">
        <f t="shared" ca="1" si="16"/>
        <v>74.861653986066713</v>
      </c>
      <c r="Y46" s="4">
        <f t="shared" si="4"/>
        <v>100</v>
      </c>
      <c r="Z46" s="4"/>
      <c r="AA46" s="4">
        <f t="shared" si="5"/>
        <v>89.183673469387756</v>
      </c>
      <c r="AC46" s="5">
        <f t="shared" si="6"/>
        <v>0.12899295873498343</v>
      </c>
      <c r="AD46" s="4">
        <f t="shared" si="17"/>
        <v>128.99295873498343</v>
      </c>
      <c r="AF46" s="5">
        <f t="shared" ca="1" si="18"/>
        <v>6.2028376000417981E-2</v>
      </c>
      <c r="AG46" s="1">
        <f t="shared" ca="1" si="7"/>
        <v>2.1411797095687428E-7</v>
      </c>
      <c r="AH46" s="1">
        <f t="shared" si="8"/>
        <v>2.1411797095687404E-7</v>
      </c>
      <c r="AI46" s="5">
        <f t="shared" ca="1" si="19"/>
        <v>6.2028376000417981E-2</v>
      </c>
      <c r="AJ46" s="4">
        <f t="shared" ca="1" si="20"/>
        <v>62.028376000417978</v>
      </c>
    </row>
    <row r="47" spans="7:36" x14ac:dyDescent="0.25">
      <c r="G47">
        <f t="shared" si="21"/>
        <v>41</v>
      </c>
      <c r="H47" s="4">
        <f t="shared" si="22"/>
        <v>2.6326530612244898</v>
      </c>
      <c r="I47" s="5">
        <f t="shared" si="9"/>
        <v>2.6326530612244899E-3</v>
      </c>
      <c r="K47" s="5">
        <f t="shared" si="0"/>
        <v>5.7580136752679201E-2</v>
      </c>
      <c r="L47" s="4">
        <f t="shared" si="10"/>
        <v>57.580136752679202</v>
      </c>
      <c r="N47" s="5">
        <f t="shared" si="11"/>
        <v>1.3303175268858458E-2</v>
      </c>
      <c r="O47" s="4">
        <f t="shared" si="23"/>
        <v>13.303175268858459</v>
      </c>
      <c r="Q47" s="5">
        <f t="shared" ca="1" si="2"/>
        <v>7.4232152553539474E-2</v>
      </c>
      <c r="R47" s="1">
        <f t="shared" ca="1" si="12"/>
        <v>5.9217966422741642E-4</v>
      </c>
      <c r="S47" s="1">
        <f t="shared" ca="1" si="13"/>
        <v>3.7998830651120831E-7</v>
      </c>
      <c r="T47" s="1">
        <f t="shared" ca="1" si="14"/>
        <v>336666666.66666543</v>
      </c>
      <c r="U47" s="1">
        <f t="shared" si="3"/>
        <v>336666666.66666669</v>
      </c>
      <c r="V47" s="5">
        <f t="shared" ca="1" si="15"/>
        <v>7.4232152553539474E-2</v>
      </c>
      <c r="W47" s="4">
        <f t="shared" ca="1" si="16"/>
        <v>74.232152553539478</v>
      </c>
      <c r="Y47" s="4">
        <f t="shared" si="4"/>
        <v>100</v>
      </c>
      <c r="Z47" s="4"/>
      <c r="AA47" s="4">
        <f t="shared" si="5"/>
        <v>89.26530612244899</v>
      </c>
      <c r="AC47" s="5">
        <f t="shared" si="6"/>
        <v>0.12691206806008568</v>
      </c>
      <c r="AD47" s="4">
        <f t="shared" si="17"/>
        <v>126.91206806008567</v>
      </c>
      <c r="AF47" s="5">
        <f t="shared" ca="1" si="18"/>
        <v>6.1758831910887692E-2</v>
      </c>
      <c r="AG47" s="1">
        <f t="shared" ca="1" si="7"/>
        <v>2.1411797095687428E-7</v>
      </c>
      <c r="AH47" s="1">
        <f t="shared" si="8"/>
        <v>2.1411797095687404E-7</v>
      </c>
      <c r="AI47" s="5">
        <f t="shared" ca="1" si="19"/>
        <v>6.1758831910887692E-2</v>
      </c>
      <c r="AJ47" s="4">
        <f t="shared" ca="1" si="20"/>
        <v>61.758831910887693</v>
      </c>
    </row>
    <row r="48" spans="7:36" x14ac:dyDescent="0.25">
      <c r="G48">
        <f t="shared" si="21"/>
        <v>42</v>
      </c>
      <c r="H48" s="4">
        <f t="shared" si="22"/>
        <v>2.6734693877551017</v>
      </c>
      <c r="I48" s="5">
        <f t="shared" si="9"/>
        <v>2.6734693877551018E-3</v>
      </c>
      <c r="K48" s="5">
        <f t="shared" si="0"/>
        <v>5.6782060198424265E-2</v>
      </c>
      <c r="L48" s="4">
        <f t="shared" si="10"/>
        <v>56.782060198424269</v>
      </c>
      <c r="N48" s="5">
        <f t="shared" si="11"/>
        <v>1.2031742843583909E-2</v>
      </c>
      <c r="O48" s="4">
        <f t="shared" si="23"/>
        <v>12.03174284358391</v>
      </c>
      <c r="Q48" s="5">
        <f t="shared" ca="1" si="2"/>
        <v>7.362654657790553E-2</v>
      </c>
      <c r="R48" s="1">
        <f t="shared" ca="1" si="12"/>
        <v>5.9593147454228086E-4</v>
      </c>
      <c r="S48" s="1">
        <f t="shared" ca="1" si="13"/>
        <v>3.7554756802612617E-7</v>
      </c>
      <c r="T48" s="1">
        <f t="shared" ca="1" si="14"/>
        <v>336666666.66666591</v>
      </c>
      <c r="U48" s="1">
        <f t="shared" si="3"/>
        <v>336666666.66666669</v>
      </c>
      <c r="V48" s="5">
        <f t="shared" ca="1" si="15"/>
        <v>7.362654657790553E-2</v>
      </c>
      <c r="W48" s="4">
        <f t="shared" ca="1" si="16"/>
        <v>73.626546577905529</v>
      </c>
      <c r="Y48" s="4">
        <f t="shared" si="4"/>
        <v>100</v>
      </c>
      <c r="Z48" s="4"/>
      <c r="AA48" s="4">
        <f t="shared" si="5"/>
        <v>89.34693877551021</v>
      </c>
      <c r="AC48" s="5">
        <f t="shared" si="6"/>
        <v>0.12489346973170302</v>
      </c>
      <c r="AD48" s="4">
        <f t="shared" si="17"/>
        <v>124.89346973170302</v>
      </c>
      <c r="AF48" s="5">
        <f t="shared" ca="1" si="18"/>
        <v>6.1495580297021242E-2</v>
      </c>
      <c r="AG48" s="1">
        <f t="shared" ca="1" si="7"/>
        <v>2.141179709568742E-7</v>
      </c>
      <c r="AH48" s="1">
        <f t="shared" si="8"/>
        <v>2.1411797095687404E-7</v>
      </c>
      <c r="AI48" s="5">
        <f t="shared" ca="1" si="19"/>
        <v>6.1495580297021242E-2</v>
      </c>
      <c r="AJ48" s="4">
        <f t="shared" ca="1" si="20"/>
        <v>61.495580297021242</v>
      </c>
    </row>
    <row r="49" spans="7:36" x14ac:dyDescent="0.25">
      <c r="G49">
        <f t="shared" si="21"/>
        <v>43</v>
      </c>
      <c r="H49" s="4">
        <f t="shared" si="22"/>
        <v>2.7142857142857144</v>
      </c>
      <c r="I49" s="5">
        <f t="shared" si="9"/>
        <v>2.7142857142857142E-3</v>
      </c>
      <c r="K49" s="5">
        <f t="shared" si="0"/>
        <v>5.6009213505245556E-2</v>
      </c>
      <c r="L49" s="4">
        <f t="shared" si="10"/>
        <v>56.009213505245555</v>
      </c>
      <c r="N49" s="5">
        <f t="shared" si="11"/>
        <v>1.1059852328827642E-2</v>
      </c>
      <c r="O49" s="4">
        <f t="shared" si="23"/>
        <v>11.059852328827642</v>
      </c>
      <c r="Q49" s="5">
        <f t="shared" ca="1" si="2"/>
        <v>7.3043541268015932E-2</v>
      </c>
      <c r="R49" s="1">
        <f t="shared" ca="1" si="12"/>
        <v>5.9971022557438777E-4</v>
      </c>
      <c r="S49" s="1">
        <f t="shared" ca="1" si="13"/>
        <v>3.7133843773281244E-7</v>
      </c>
      <c r="T49" s="1">
        <f t="shared" ca="1" si="14"/>
        <v>336666666.66666561</v>
      </c>
      <c r="U49" s="1">
        <f t="shared" si="3"/>
        <v>336666666.66666669</v>
      </c>
      <c r="V49" s="5">
        <f t="shared" ca="1" si="15"/>
        <v>7.3043541268015932E-2</v>
      </c>
      <c r="W49" s="4">
        <f t="shared" ca="1" si="16"/>
        <v>73.043541268015929</v>
      </c>
      <c r="Y49" s="4">
        <f t="shared" si="4"/>
        <v>100</v>
      </c>
      <c r="Z49" s="4"/>
      <c r="AA49" s="4">
        <f t="shared" si="5"/>
        <v>89.428571428571445</v>
      </c>
      <c r="AC49" s="5">
        <f t="shared" si="6"/>
        <v>0.12293435356878958</v>
      </c>
      <c r="AD49" s="4">
        <f t="shared" si="17"/>
        <v>122.93435356878958</v>
      </c>
      <c r="AF49" s="5">
        <f t="shared" ca="1" si="18"/>
        <v>6.1238398068434133E-2</v>
      </c>
      <c r="AG49" s="1">
        <f t="shared" ca="1" si="7"/>
        <v>2.1411797095687428E-7</v>
      </c>
      <c r="AH49" s="1">
        <f t="shared" si="8"/>
        <v>2.1411797095687404E-7</v>
      </c>
      <c r="AI49" s="5">
        <f t="shared" ca="1" si="19"/>
        <v>6.1238398068434133E-2</v>
      </c>
      <c r="AJ49" s="4">
        <f t="shared" ca="1" si="20"/>
        <v>61.23839806843413</v>
      </c>
    </row>
    <row r="50" spans="7:36" x14ac:dyDescent="0.25">
      <c r="G50">
        <f t="shared" si="21"/>
        <v>44</v>
      </c>
      <c r="H50" s="4">
        <f t="shared" si="22"/>
        <v>2.7551020408163263</v>
      </c>
      <c r="I50" s="5">
        <f t="shared" si="9"/>
        <v>2.7551020408163262E-3</v>
      </c>
      <c r="K50" s="5">
        <f t="shared" si="0"/>
        <v>5.5260475345984182E-2</v>
      </c>
      <c r="L50" s="4">
        <f t="shared" si="10"/>
        <v>55.260475345984183</v>
      </c>
      <c r="N50" s="5">
        <f t="shared" si="11"/>
        <v>1.029520287980209E-2</v>
      </c>
      <c r="O50" s="4">
        <f t="shared" si="23"/>
        <v>10.29520287980209</v>
      </c>
      <c r="Q50" s="5">
        <f t="shared" ca="1" si="2"/>
        <v>7.2481925550911347E-2</v>
      </c>
      <c r="R50" s="1">
        <f t="shared" ca="1" si="12"/>
        <v>6.035141291256727E-4</v>
      </c>
      <c r="S50" s="1">
        <f t="shared" ca="1" si="13"/>
        <v>3.6734550935705322E-7</v>
      </c>
      <c r="T50" s="1">
        <f t="shared" ca="1" si="14"/>
        <v>336666666.66666549</v>
      </c>
      <c r="U50" s="1">
        <f t="shared" si="3"/>
        <v>336666666.66666669</v>
      </c>
      <c r="V50" s="5">
        <f t="shared" ca="1" si="15"/>
        <v>7.2481925550911347E-2</v>
      </c>
      <c r="W50" s="4">
        <f t="shared" ca="1" si="16"/>
        <v>72.481925550911342</v>
      </c>
      <c r="Y50" s="4">
        <f t="shared" si="4"/>
        <v>100</v>
      </c>
      <c r="Z50" s="4"/>
      <c r="AA50" s="4">
        <f t="shared" si="5"/>
        <v>89.510204081632651</v>
      </c>
      <c r="AC50" s="5">
        <f t="shared" si="6"/>
        <v>0.12103207591954673</v>
      </c>
      <c r="AD50" s="4">
        <f t="shared" si="17"/>
        <v>121.03207591954673</v>
      </c>
      <c r="AF50" s="5">
        <f t="shared" ca="1" si="18"/>
        <v>6.0987073200900917E-2</v>
      </c>
      <c r="AG50" s="1">
        <f t="shared" ca="1" si="7"/>
        <v>2.1411797095687428E-7</v>
      </c>
      <c r="AH50" s="1">
        <f t="shared" si="8"/>
        <v>2.1411797095687404E-7</v>
      </c>
      <c r="AI50" s="5">
        <f t="shared" ca="1" si="19"/>
        <v>6.0987073200900917E-2</v>
      </c>
      <c r="AJ50" s="4">
        <f t="shared" ca="1" si="20"/>
        <v>60.987073200900916</v>
      </c>
    </row>
    <row r="51" spans="7:36" x14ac:dyDescent="0.25">
      <c r="G51">
        <f t="shared" si="21"/>
        <v>45</v>
      </c>
      <c r="H51" s="4">
        <f t="shared" si="22"/>
        <v>2.7959183673469385</v>
      </c>
      <c r="I51" s="5">
        <f t="shared" si="9"/>
        <v>2.7959183673469386E-3</v>
      </c>
      <c r="K51" s="5">
        <f t="shared" si="0"/>
        <v>5.453478987243935E-2</v>
      </c>
      <c r="L51" s="4">
        <f t="shared" si="10"/>
        <v>54.534789872439347</v>
      </c>
      <c r="N51" s="5">
        <f t="shared" si="11"/>
        <v>9.6798898597077639E-3</v>
      </c>
      <c r="O51" s="4">
        <f t="shared" si="23"/>
        <v>9.6798898597077638</v>
      </c>
      <c r="Q51" s="5">
        <f t="shared" ca="1" si="2"/>
        <v>7.1940566253820407E-2</v>
      </c>
      <c r="R51" s="1">
        <f t="shared" ca="1" si="12"/>
        <v>6.0734146006983928E-4</v>
      </c>
      <c r="S51" s="1">
        <f t="shared" ca="1" si="13"/>
        <v>3.635545593451732E-7</v>
      </c>
      <c r="T51" s="1">
        <f t="shared" ca="1" si="14"/>
        <v>336666666.66666573</v>
      </c>
      <c r="U51" s="1">
        <f t="shared" si="3"/>
        <v>336666666.66666669</v>
      </c>
      <c r="V51" s="5">
        <f t="shared" ca="1" si="15"/>
        <v>7.1940566253820407E-2</v>
      </c>
      <c r="W51" s="4">
        <f t="shared" ca="1" si="16"/>
        <v>71.940566253820407</v>
      </c>
      <c r="Y51" s="4">
        <f t="shared" si="4"/>
        <v>100</v>
      </c>
      <c r="Z51" s="4"/>
      <c r="AA51" s="4">
        <f t="shared" si="5"/>
        <v>89.591836734693885</v>
      </c>
      <c r="AC51" s="5">
        <f t="shared" si="6"/>
        <v>0.11918414750600352</v>
      </c>
      <c r="AD51" s="4">
        <f t="shared" si="17"/>
        <v>119.18414750600353</v>
      </c>
      <c r="AF51" s="5">
        <f t="shared" ca="1" si="18"/>
        <v>6.0741404032895352E-2</v>
      </c>
      <c r="AG51" s="1">
        <f t="shared" ca="1" si="7"/>
        <v>2.1411797095687428E-7</v>
      </c>
      <c r="AH51" s="1">
        <f t="shared" si="8"/>
        <v>2.1411797095687404E-7</v>
      </c>
      <c r="AI51" s="5">
        <f t="shared" ca="1" si="19"/>
        <v>6.0741404032895352E-2</v>
      </c>
      <c r="AJ51" s="4">
        <f t="shared" ca="1" si="20"/>
        <v>60.741404032895353</v>
      </c>
    </row>
    <row r="52" spans="7:36" x14ac:dyDescent="0.25">
      <c r="G52">
        <f t="shared" si="21"/>
        <v>46</v>
      </c>
      <c r="H52" s="4">
        <f t="shared" si="22"/>
        <v>2.8367346938775508</v>
      </c>
      <c r="I52" s="5">
        <f t="shared" si="9"/>
        <v>2.8367346938775509E-3</v>
      </c>
      <c r="K52" s="5">
        <f t="shared" si="0"/>
        <v>5.3831162004652079E-2</v>
      </c>
      <c r="L52" s="4">
        <f t="shared" si="10"/>
        <v>53.831162004652079</v>
      </c>
      <c r="N52" s="5">
        <f t="shared" si="11"/>
        <v>9.17574778698871E-3</v>
      </c>
      <c r="O52" s="4">
        <f t="shared" si="23"/>
        <v>9.1757477869887101</v>
      </c>
      <c r="Q52" s="5">
        <f t="shared" ca="1" si="2"/>
        <v>7.1418402698816663E-2</v>
      </c>
      <c r="R52" s="1">
        <f t="shared" ca="1" si="12"/>
        <v>6.1119055812571205E-4</v>
      </c>
      <c r="S52" s="1">
        <f t="shared" ca="1" si="13"/>
        <v>3.5995244724013191E-7</v>
      </c>
      <c r="T52" s="1">
        <f t="shared" ca="1" si="14"/>
        <v>336666666.66666549</v>
      </c>
      <c r="U52" s="1">
        <f t="shared" si="3"/>
        <v>336666666.66666669</v>
      </c>
      <c r="V52" s="5">
        <f t="shared" ca="1" si="15"/>
        <v>7.1418402698816663E-2</v>
      </c>
      <c r="W52" s="4">
        <f t="shared" ca="1" si="16"/>
        <v>71.418402698816664</v>
      </c>
      <c r="Y52" s="4">
        <f t="shared" si="4"/>
        <v>100</v>
      </c>
      <c r="Z52" s="4"/>
      <c r="AA52" s="4">
        <f t="shared" si="5"/>
        <v>89.673469387755105</v>
      </c>
      <c r="AC52" s="5">
        <f t="shared" si="6"/>
        <v>0.11738822231798586</v>
      </c>
      <c r="AD52" s="4">
        <f t="shared" si="17"/>
        <v>117.38822231798586</v>
      </c>
      <c r="AF52" s="5">
        <f t="shared" ca="1" si="18"/>
        <v>6.0501198616376185E-2</v>
      </c>
      <c r="AG52" s="1">
        <f t="shared" ca="1" si="7"/>
        <v>2.1411797095687412E-7</v>
      </c>
      <c r="AH52" s="1">
        <f t="shared" si="8"/>
        <v>2.1411797095687404E-7</v>
      </c>
      <c r="AI52" s="5">
        <f t="shared" ca="1" si="19"/>
        <v>6.0501198616376185E-2</v>
      </c>
      <c r="AJ52" s="4">
        <f t="shared" ca="1" si="20"/>
        <v>60.501198616376186</v>
      </c>
    </row>
    <row r="53" spans="7:36" x14ac:dyDescent="0.25">
      <c r="G53">
        <f t="shared" si="21"/>
        <v>47</v>
      </c>
      <c r="H53" s="4">
        <f t="shared" si="22"/>
        <v>2.8775510204081631</v>
      </c>
      <c r="I53" s="5">
        <f t="shared" si="9"/>
        <v>2.8775510204081633E-3</v>
      </c>
      <c r="K53" s="5">
        <f t="shared" si="0"/>
        <v>5.3148653121100779E-2</v>
      </c>
      <c r="L53" s="4">
        <f t="shared" si="10"/>
        <v>53.148653121100779</v>
      </c>
      <c r="N53" s="5">
        <f t="shared" si="11"/>
        <v>8.7565995722433884E-3</v>
      </c>
      <c r="O53" s="4">
        <f t="shared" si="23"/>
        <v>8.7565995722433883</v>
      </c>
      <c r="Q53" s="5">
        <f t="shared" ca="1" si="2"/>
        <v>7.0914441679127707E-2</v>
      </c>
      <c r="R53" s="1">
        <f t="shared" ca="1" si="12"/>
        <v>6.1505982892204152E-4</v>
      </c>
      <c r="S53" s="1">
        <f t="shared" ca="1" si="13"/>
        <v>3.5652702508406303E-7</v>
      </c>
      <c r="T53" s="1">
        <f t="shared" ca="1" si="14"/>
        <v>336666666.66666561</v>
      </c>
      <c r="U53" s="1">
        <f t="shared" si="3"/>
        <v>336666666.66666669</v>
      </c>
      <c r="V53" s="5">
        <f t="shared" ca="1" si="15"/>
        <v>7.0914441679127707E-2</v>
      </c>
      <c r="W53" s="4">
        <f t="shared" ca="1" si="16"/>
        <v>70.914441679127705</v>
      </c>
      <c r="Y53" s="4">
        <f t="shared" si="4"/>
        <v>100</v>
      </c>
      <c r="Z53" s="4"/>
      <c r="AA53" s="4">
        <f t="shared" si="5"/>
        <v>89.755102040816325</v>
      </c>
      <c r="AC53" s="5">
        <f t="shared" si="6"/>
        <v>0.11564208745227986</v>
      </c>
      <c r="AD53" s="4">
        <f t="shared" si="17"/>
        <v>115.64208745227985</v>
      </c>
      <c r="AF53" s="5">
        <f t="shared" ca="1" si="18"/>
        <v>6.0266274116921384E-2</v>
      </c>
      <c r="AG53" s="1">
        <f t="shared" ca="1" si="7"/>
        <v>2.1411797095687428E-7</v>
      </c>
      <c r="AH53" s="1">
        <f t="shared" si="8"/>
        <v>2.1411797095687404E-7</v>
      </c>
      <c r="AI53" s="5">
        <f t="shared" ca="1" si="19"/>
        <v>6.0266274116921384E-2</v>
      </c>
      <c r="AJ53" s="4">
        <f t="shared" ca="1" si="20"/>
        <v>60.266274116921387</v>
      </c>
    </row>
    <row r="54" spans="7:36" x14ac:dyDescent="0.25">
      <c r="G54">
        <f t="shared" si="21"/>
        <v>48</v>
      </c>
      <c r="H54" s="4">
        <f t="shared" si="22"/>
        <v>2.9183673469387754</v>
      </c>
      <c r="I54" s="5">
        <f t="shared" si="9"/>
        <v>2.9183673469387753E-3</v>
      </c>
      <c r="K54" s="5">
        <f t="shared" si="0"/>
        <v>5.2486377110558771E-2</v>
      </c>
      <c r="L54" s="4">
        <f t="shared" si="10"/>
        <v>52.48637711055877</v>
      </c>
      <c r="N54" s="5">
        <f t="shared" si="11"/>
        <v>8.4038919309154924E-3</v>
      </c>
      <c r="O54" s="4">
        <f t="shared" si="23"/>
        <v>8.403891930915492</v>
      </c>
      <c r="Q54" s="5">
        <f t="shared" ca="1" si="2"/>
        <v>7.0427752789278625E-2</v>
      </c>
      <c r="R54" s="1">
        <f t="shared" ca="1" si="12"/>
        <v>6.1894774444131296E-4</v>
      </c>
      <c r="S54" s="1">
        <f t="shared" ca="1" si="13"/>
        <v>3.5326705495399838E-7</v>
      </c>
      <c r="T54" s="1">
        <f t="shared" ca="1" si="14"/>
        <v>336666666.66666543</v>
      </c>
      <c r="U54" s="1">
        <f t="shared" si="3"/>
        <v>336666666.66666669</v>
      </c>
      <c r="V54" s="5">
        <f t="shared" ca="1" si="15"/>
        <v>7.0427752789278625E-2</v>
      </c>
      <c r="W54" s="4">
        <f t="shared" ca="1" si="16"/>
        <v>70.427752789278628</v>
      </c>
      <c r="Y54" s="4">
        <f t="shared" si="4"/>
        <v>100</v>
      </c>
      <c r="Z54" s="4"/>
      <c r="AA54" s="4">
        <f t="shared" si="5"/>
        <v>89.83673469387756</v>
      </c>
      <c r="AC54" s="5">
        <f t="shared" si="6"/>
        <v>0.11394365380445293</v>
      </c>
      <c r="AD54" s="4">
        <f t="shared" si="17"/>
        <v>113.94365380445292</v>
      </c>
      <c r="AF54" s="5">
        <f t="shared" ca="1" si="18"/>
        <v>6.0036456258819447E-2</v>
      </c>
      <c r="AG54" s="1">
        <f t="shared" ca="1" si="7"/>
        <v>2.1411797095687428E-7</v>
      </c>
      <c r="AH54" s="1">
        <f t="shared" si="8"/>
        <v>2.1411797095687404E-7</v>
      </c>
      <c r="AI54" s="5">
        <f t="shared" ca="1" si="19"/>
        <v>6.0036456258819447E-2</v>
      </c>
      <c r="AJ54" s="4">
        <f t="shared" ca="1" si="20"/>
        <v>60.036456258819449</v>
      </c>
    </row>
    <row r="55" spans="7:36" x14ac:dyDescent="0.25">
      <c r="G55">
        <f t="shared" si="21"/>
        <v>49</v>
      </c>
      <c r="H55" s="4">
        <f t="shared" si="22"/>
        <v>2.9591836734693877</v>
      </c>
      <c r="I55" s="5">
        <f t="shared" si="9"/>
        <v>2.9591836734693877E-3</v>
      </c>
      <c r="K55" s="5">
        <f t="shared" si="0"/>
        <v>5.1843496750694627E-2</v>
      </c>
      <c r="L55" s="4">
        <f t="shared" si="10"/>
        <v>51.843496750694626</v>
      </c>
      <c r="N55" s="5">
        <f t="shared" si="11"/>
        <v>8.1041081903020385E-3</v>
      </c>
      <c r="O55" s="4">
        <f t="shared" si="23"/>
        <v>8.1041081903020391</v>
      </c>
      <c r="Q55" s="5">
        <f t="shared" ca="1" si="2"/>
        <v>6.995746408388262E-2</v>
      </c>
      <c r="R55" s="1">
        <f t="shared" ca="1" si="12"/>
        <v>6.2285284292597839E-4</v>
      </c>
      <c r="S55" s="1">
        <f t="shared" ca="1" si="13"/>
        <v>3.5016213383990211E-7</v>
      </c>
      <c r="T55" s="1">
        <f t="shared" ca="1" si="14"/>
        <v>336666666.66666573</v>
      </c>
      <c r="U55" s="1">
        <f t="shared" si="3"/>
        <v>336666666.66666669</v>
      </c>
      <c r="V55" s="5">
        <f t="shared" ca="1" si="15"/>
        <v>6.995746408388262E-2</v>
      </c>
      <c r="W55" s="4">
        <f t="shared" ca="1" si="16"/>
        <v>69.957464083882627</v>
      </c>
      <c r="Y55" s="4">
        <f t="shared" si="4"/>
        <v>100</v>
      </c>
      <c r="Z55" s="4"/>
      <c r="AA55" s="4">
        <f t="shared" si="5"/>
        <v>89.91836734693878</v>
      </c>
      <c r="AC55" s="5">
        <f t="shared" si="6"/>
        <v>0.11229094753100657</v>
      </c>
      <c r="AD55" s="4">
        <f t="shared" si="17"/>
        <v>112.29094753100658</v>
      </c>
      <c r="AF55" s="5">
        <f t="shared" ca="1" si="18"/>
        <v>5.9811578811171551E-2</v>
      </c>
      <c r="AG55" s="1">
        <f t="shared" ca="1" si="7"/>
        <v>2.1411797095687428E-7</v>
      </c>
      <c r="AH55" s="1">
        <f t="shared" si="8"/>
        <v>2.1411797095687404E-7</v>
      </c>
      <c r="AI55" s="5">
        <f t="shared" ca="1" si="19"/>
        <v>5.9811578811171551E-2</v>
      </c>
      <c r="AJ55" s="4">
        <f t="shared" ca="1" si="20"/>
        <v>59.81157881117155</v>
      </c>
    </row>
    <row r="56" spans="7:36" x14ac:dyDescent="0.25">
      <c r="G56">
        <f t="shared" si="21"/>
        <v>50</v>
      </c>
      <c r="H56" s="12">
        <f>D22</f>
        <v>3</v>
      </c>
      <c r="I56" s="5">
        <f t="shared" si="9"/>
        <v>3.0000000000000001E-3</v>
      </c>
      <c r="K56" s="5">
        <f t="shared" si="0"/>
        <v>5.1219220382297002E-2</v>
      </c>
      <c r="L56" s="4">
        <f t="shared" si="10"/>
        <v>51.219220382297003</v>
      </c>
      <c r="N56" s="5">
        <f t="shared" si="11"/>
        <v>7.8471677172002822E-3</v>
      </c>
      <c r="O56" s="4">
        <f t="shared" si="23"/>
        <v>7.8471677172002821</v>
      </c>
      <c r="Q56" s="5">
        <f t="shared" ca="1" si="2"/>
        <v>6.9502758042083612E-2</v>
      </c>
      <c r="R56" s="1">
        <f t="shared" ca="1" si="12"/>
        <v>6.2677372832540916E-4</v>
      </c>
      <c r="S56" s="1">
        <f t="shared" ca="1" si="13"/>
        <v>3.4720262516202748E-7</v>
      </c>
      <c r="T56" s="1">
        <f t="shared" ca="1" si="14"/>
        <v>336666666.66666538</v>
      </c>
      <c r="U56" s="1">
        <f t="shared" si="3"/>
        <v>336666666.66666669</v>
      </c>
      <c r="V56" s="5">
        <f t="shared" ca="1" si="15"/>
        <v>6.9502758042083612E-2</v>
      </c>
      <c r="W56" s="4">
        <f t="shared" ca="1" si="16"/>
        <v>69.502758042083613</v>
      </c>
      <c r="Y56" s="4">
        <f t="shared" si="4"/>
        <v>100</v>
      </c>
      <c r="Z56" s="4"/>
      <c r="AA56" s="4">
        <f t="shared" si="5"/>
        <v>90.000000000000014</v>
      </c>
      <c r="AC56" s="5">
        <f t="shared" si="6"/>
        <v>0.11068210220849667</v>
      </c>
      <c r="AD56" s="4">
        <f t="shared" si="17"/>
        <v>110.68210220849667</v>
      </c>
      <c r="AF56" s="5">
        <f t="shared" ca="1" si="18"/>
        <v>5.9591483111454915E-2</v>
      </c>
      <c r="AG56" s="1">
        <f t="shared" ca="1" si="7"/>
        <v>2.1411797095687428E-7</v>
      </c>
      <c r="AH56" s="1">
        <f t="shared" si="8"/>
        <v>2.1411797095687404E-7</v>
      </c>
      <c r="AI56" s="5">
        <f t="shared" ca="1" si="19"/>
        <v>5.9591483111454915E-2</v>
      </c>
      <c r="AJ56" s="4">
        <f t="shared" ca="1" si="20"/>
        <v>59.591483111454913</v>
      </c>
    </row>
    <row r="57" spans="7:36" x14ac:dyDescent="0.25">
      <c r="G57">
        <f t="shared" si="21"/>
        <v>51</v>
      </c>
      <c r="H57" s="4">
        <f>$H$56+($H$116-$H$56)/($G$116-$G$56)*(G57-$G$56)</f>
        <v>3.1166666666666667</v>
      </c>
      <c r="I57" s="5">
        <f t="shared" si="9"/>
        <v>3.1166666666666669E-3</v>
      </c>
      <c r="K57" s="5">
        <f t="shared" si="0"/>
        <v>4.9530889494546135E-2</v>
      </c>
      <c r="L57" s="4">
        <f t="shared" si="10"/>
        <v>49.530889494546138</v>
      </c>
      <c r="N57" s="5">
        <f t="shared" si="11"/>
        <v>7.2873347604134114E-3</v>
      </c>
      <c r="O57" s="4">
        <f t="shared" si="23"/>
        <v>7.2873347604134118</v>
      </c>
      <c r="Q57" s="5">
        <f t="shared" ca="1" si="2"/>
        <v>6.8282328103592915E-2</v>
      </c>
      <c r="R57" s="1">
        <f t="shared" ca="1" si="12"/>
        <v>6.3805635208730096E-4</v>
      </c>
      <c r="S57" s="1">
        <f t="shared" ca="1" si="13"/>
        <v>3.3946807533137921E-7</v>
      </c>
      <c r="T57" s="1">
        <f t="shared" ca="1" si="14"/>
        <v>336666666.66666543</v>
      </c>
      <c r="U57" s="1">
        <f t="shared" si="3"/>
        <v>336666666.66666669</v>
      </c>
      <c r="V57" s="5">
        <f t="shared" ca="1" si="15"/>
        <v>6.8282328103592915E-2</v>
      </c>
      <c r="W57" s="4">
        <f t="shared" ca="1" si="16"/>
        <v>68.282328103592917</v>
      </c>
      <c r="Y57" s="4">
        <f t="shared" si="4"/>
        <v>100</v>
      </c>
      <c r="Z57" s="4"/>
      <c r="AA57" s="4">
        <f t="shared" si="5"/>
        <v>90.233333333333334</v>
      </c>
      <c r="AC57" s="5">
        <f t="shared" si="6"/>
        <v>0.10630995578001462</v>
      </c>
      <c r="AD57" s="4">
        <f t="shared" si="17"/>
        <v>106.30995578001462</v>
      </c>
      <c r="AF57" s="5">
        <f t="shared" ca="1" si="18"/>
        <v>5.8987418134494859E-2</v>
      </c>
      <c r="AG57" s="1">
        <f t="shared" ca="1" si="7"/>
        <v>2.1411797095687412E-7</v>
      </c>
      <c r="AH57" s="1">
        <f t="shared" si="8"/>
        <v>2.1411797095687404E-7</v>
      </c>
      <c r="AI57" s="5">
        <f t="shared" ca="1" si="19"/>
        <v>5.8987418134494859E-2</v>
      </c>
      <c r="AJ57" s="4">
        <f t="shared" ca="1" si="20"/>
        <v>58.98741813449486</v>
      </c>
    </row>
    <row r="58" spans="7:36" x14ac:dyDescent="0.25">
      <c r="G58">
        <f t="shared" si="21"/>
        <v>52</v>
      </c>
      <c r="H58" s="4">
        <f t="shared" ref="H58:H115" si="24">$H$56+($H$116-$H$56)/($G$116-$G$56)*(G58-$G$56)</f>
        <v>3.2333333333333334</v>
      </c>
      <c r="I58" s="5">
        <f t="shared" si="9"/>
        <v>3.2333333333333333E-3</v>
      </c>
      <c r="K58" s="5">
        <f t="shared" si="0"/>
        <v>4.7972816162268693E-2</v>
      </c>
      <c r="L58" s="4">
        <f t="shared" si="10"/>
        <v>47.972816162268693</v>
      </c>
      <c r="N58" s="5">
        <f t="shared" si="11"/>
        <v>6.9053087324573827E-3</v>
      </c>
      <c r="O58" s="4">
        <f t="shared" si="23"/>
        <v>6.9053087324573825</v>
      </c>
      <c r="Q58" s="5">
        <f t="shared" ca="1" si="2"/>
        <v>6.7167261445101559E-2</v>
      </c>
      <c r="R58" s="1">
        <f t="shared" ca="1" si="12"/>
        <v>6.494290936831233E-4</v>
      </c>
      <c r="S58" s="1">
        <f t="shared" ca="1" si="13"/>
        <v>3.326701837943322E-7</v>
      </c>
      <c r="T58" s="1">
        <f t="shared" ca="1" si="14"/>
        <v>336666666.66666549</v>
      </c>
      <c r="U58" s="1">
        <f t="shared" si="3"/>
        <v>336666666.66666669</v>
      </c>
      <c r="V58" s="5">
        <f t="shared" ca="1" si="15"/>
        <v>6.7167261445101559E-2</v>
      </c>
      <c r="W58" s="4">
        <f t="shared" ca="1" si="16"/>
        <v>67.167261445101559</v>
      </c>
      <c r="Y58" s="4">
        <f t="shared" si="4"/>
        <v>100</v>
      </c>
      <c r="Z58" s="4"/>
      <c r="AA58" s="4">
        <f t="shared" si="5"/>
        <v>90.466666666666669</v>
      </c>
      <c r="AC58" s="5">
        <f t="shared" si="6"/>
        <v>0.10224490582918937</v>
      </c>
      <c r="AD58" s="4">
        <f t="shared" si="17"/>
        <v>102.24490582918936</v>
      </c>
      <c r="AF58" s="5">
        <f t="shared" ca="1" si="18"/>
        <v>5.8417963349977231E-2</v>
      </c>
      <c r="AG58" s="1">
        <f t="shared" ca="1" si="7"/>
        <v>2.141179709568742E-7</v>
      </c>
      <c r="AH58" s="1">
        <f t="shared" si="8"/>
        <v>2.1411797095687404E-7</v>
      </c>
      <c r="AI58" s="5">
        <f t="shared" ca="1" si="19"/>
        <v>5.8417963349977231E-2</v>
      </c>
      <c r="AJ58" s="4">
        <f t="shared" ca="1" si="20"/>
        <v>58.417963349977228</v>
      </c>
    </row>
    <row r="59" spans="7:36" x14ac:dyDescent="0.25">
      <c r="G59">
        <f t="shared" si="21"/>
        <v>53</v>
      </c>
      <c r="H59" s="4">
        <f t="shared" si="24"/>
        <v>3.35</v>
      </c>
      <c r="I59" s="5">
        <f t="shared" si="9"/>
        <v>3.3500000000000001E-3</v>
      </c>
      <c r="K59" s="5">
        <f t="shared" si="0"/>
        <v>4.6531391387131645E-2</v>
      </c>
      <c r="L59" s="4">
        <f t="shared" si="10"/>
        <v>46.531391387131642</v>
      </c>
      <c r="N59" s="5">
        <f t="shared" si="11"/>
        <v>6.6385018146040741E-3</v>
      </c>
      <c r="O59" s="4">
        <f t="shared" si="23"/>
        <v>6.6385018146040737</v>
      </c>
      <c r="Q59" s="5">
        <f t="shared" ca="1" si="2"/>
        <v>6.614423234302734E-2</v>
      </c>
      <c r="R59" s="1">
        <f t="shared" ca="1" si="12"/>
        <v>6.6086756170582854E-4</v>
      </c>
      <c r="S59" s="1">
        <f t="shared" ca="1" si="13"/>
        <v>3.2666172357300206E-7</v>
      </c>
      <c r="T59" s="1">
        <f t="shared" ca="1" si="14"/>
        <v>336666666.66666532</v>
      </c>
      <c r="U59" s="1">
        <f t="shared" si="3"/>
        <v>336666666.66666669</v>
      </c>
      <c r="V59" s="5">
        <f t="shared" ca="1" si="15"/>
        <v>6.614423234302734E-2</v>
      </c>
      <c r="W59" s="4">
        <f t="shared" ca="1" si="16"/>
        <v>66.14423234302734</v>
      </c>
      <c r="Y59" s="4">
        <f t="shared" si="4"/>
        <v>100</v>
      </c>
      <c r="Z59" s="4"/>
      <c r="AA59" s="4">
        <f t="shared" si="5"/>
        <v>90.7</v>
      </c>
      <c r="AC59" s="5">
        <f t="shared" si="6"/>
        <v>9.8454867649400007E-2</v>
      </c>
      <c r="AD59" s="4">
        <f t="shared" si="17"/>
        <v>98.454867649400001</v>
      </c>
      <c r="AF59" s="5">
        <f t="shared" ca="1" si="18"/>
        <v>5.7880248741732782E-2</v>
      </c>
      <c r="AG59" s="1">
        <f t="shared" ca="1" si="7"/>
        <v>2.1411797095687428E-7</v>
      </c>
      <c r="AH59" s="1">
        <f t="shared" si="8"/>
        <v>2.1411797095687404E-7</v>
      </c>
      <c r="AI59" s="5">
        <f t="shared" ca="1" si="19"/>
        <v>5.7880248741732782E-2</v>
      </c>
      <c r="AJ59" s="4">
        <f t="shared" ca="1" si="20"/>
        <v>57.880248741732778</v>
      </c>
    </row>
    <row r="60" spans="7:36" x14ac:dyDescent="0.25">
      <c r="G60">
        <f t="shared" si="21"/>
        <v>54</v>
      </c>
      <c r="H60" s="4">
        <f t="shared" si="24"/>
        <v>3.4666666666666668</v>
      </c>
      <c r="I60" s="5">
        <f t="shared" si="9"/>
        <v>3.4666666666666669E-3</v>
      </c>
      <c r="K60" s="5">
        <f t="shared" si="0"/>
        <v>4.5194838151346763E-2</v>
      </c>
      <c r="L60" s="4">
        <f t="shared" si="10"/>
        <v>45.194838151346765</v>
      </c>
      <c r="N60" s="5">
        <f t="shared" si="11"/>
        <v>6.4506568768841329E-3</v>
      </c>
      <c r="O60" s="4">
        <f t="shared" si="23"/>
        <v>6.4506568768841328</v>
      </c>
      <c r="Q60" s="5">
        <f t="shared" ca="1" si="2"/>
        <v>6.5202031834653479E-2</v>
      </c>
      <c r="R60" s="1">
        <f t="shared" ca="1" si="12"/>
        <v>6.7235088155189252E-4</v>
      </c>
      <c r="S60" s="1">
        <f t="shared" ca="1" si="13"/>
        <v>3.2132262907640637E-7</v>
      </c>
      <c r="T60" s="1">
        <f t="shared" ca="1" si="14"/>
        <v>336666666.66666532</v>
      </c>
      <c r="U60" s="1">
        <f t="shared" si="3"/>
        <v>336666666.66666669</v>
      </c>
      <c r="V60" s="5">
        <f t="shared" ca="1" si="15"/>
        <v>6.5202031834653479E-2</v>
      </c>
      <c r="W60" s="4">
        <f t="shared" ca="1" si="16"/>
        <v>65.202031834653482</v>
      </c>
      <c r="Y60" s="4">
        <f t="shared" si="4"/>
        <v>100</v>
      </c>
      <c r="Z60" s="4"/>
      <c r="AA60" s="4">
        <f t="shared" si="5"/>
        <v>90.933333333333337</v>
      </c>
      <c r="AC60" s="5">
        <f t="shared" si="6"/>
        <v>9.491207562914776E-2</v>
      </c>
      <c r="AD60" s="4">
        <f t="shared" si="17"/>
        <v>94.912075629147765</v>
      </c>
      <c r="AF60" s="5">
        <f t="shared" ca="1" si="18"/>
        <v>5.737172972069151E-2</v>
      </c>
      <c r="AG60" s="1">
        <f t="shared" ca="1" si="7"/>
        <v>2.1411797095687415E-7</v>
      </c>
      <c r="AH60" s="1">
        <f t="shared" si="8"/>
        <v>2.1411797095687404E-7</v>
      </c>
      <c r="AI60" s="5">
        <f t="shared" ca="1" si="19"/>
        <v>5.737172972069151E-2</v>
      </c>
      <c r="AJ60" s="4">
        <f t="shared" ca="1" si="20"/>
        <v>57.371729720691512</v>
      </c>
    </row>
    <row r="61" spans="7:36" x14ac:dyDescent="0.25">
      <c r="G61">
        <f t="shared" si="21"/>
        <v>55</v>
      </c>
      <c r="H61" s="4">
        <f t="shared" si="24"/>
        <v>3.5833333333333335</v>
      </c>
      <c r="I61" s="5">
        <f t="shared" si="9"/>
        <v>3.5833333333333333E-3</v>
      </c>
      <c r="K61" s="5">
        <f t="shared" si="0"/>
        <v>4.3952913188279659E-2</v>
      </c>
      <c r="L61" s="4">
        <f t="shared" si="10"/>
        <v>43.952913188279659</v>
      </c>
      <c r="N61" s="5">
        <f t="shared" si="11"/>
        <v>6.3193152652590342E-3</v>
      </c>
      <c r="O61" s="4">
        <f t="shared" si="23"/>
        <v>6.3193152652590339</v>
      </c>
      <c r="Q61" s="5">
        <f t="shared" ca="1" si="2"/>
        <v>6.433118673745436E-2</v>
      </c>
      <c r="R61" s="1">
        <f t="shared" ca="1" si="12"/>
        <v>6.8386128574638848E-4</v>
      </c>
      <c r="S61" s="1">
        <f t="shared" ca="1" si="13"/>
        <v>3.1655442869751817E-7</v>
      </c>
      <c r="T61" s="1">
        <f t="shared" ca="1" si="14"/>
        <v>336666666.66666561</v>
      </c>
      <c r="U61" s="1">
        <f t="shared" si="3"/>
        <v>336666666.66666669</v>
      </c>
      <c r="V61" s="5">
        <f t="shared" ca="1" si="15"/>
        <v>6.433118673745436E-2</v>
      </c>
      <c r="W61" s="4">
        <f t="shared" ca="1" si="16"/>
        <v>64.33118673745436</v>
      </c>
      <c r="Y61" s="4">
        <f t="shared" si="4"/>
        <v>100</v>
      </c>
      <c r="Z61" s="4"/>
      <c r="AA61" s="4">
        <f t="shared" si="5"/>
        <v>91.166666666666671</v>
      </c>
      <c r="AC61" s="5">
        <f t="shared" si="6"/>
        <v>9.1592380143547619E-2</v>
      </c>
      <c r="AD61" s="4">
        <f t="shared" si="17"/>
        <v>91.592380143547615</v>
      </c>
      <c r="AF61" s="5">
        <f t="shared" ca="1" si="18"/>
        <v>5.6890140698402515E-2</v>
      </c>
      <c r="AG61" s="1">
        <f t="shared" ca="1" si="7"/>
        <v>2.1411797095687428E-7</v>
      </c>
      <c r="AH61" s="1">
        <f t="shared" si="8"/>
        <v>2.1411797095687404E-7</v>
      </c>
      <c r="AI61" s="5">
        <f t="shared" ca="1" si="19"/>
        <v>5.6890140698402515E-2</v>
      </c>
      <c r="AJ61" s="4">
        <f t="shared" ca="1" si="20"/>
        <v>56.890140698402519</v>
      </c>
    </row>
    <row r="62" spans="7:36" x14ac:dyDescent="0.25">
      <c r="G62">
        <f t="shared" si="21"/>
        <v>56</v>
      </c>
      <c r="H62" s="4">
        <f t="shared" si="24"/>
        <v>3.7</v>
      </c>
      <c r="I62" s="5">
        <f t="shared" si="9"/>
        <v>3.7000000000000002E-3</v>
      </c>
      <c r="K62" s="5">
        <f t="shared" si="0"/>
        <v>4.2796665174835408E-2</v>
      </c>
      <c r="L62" s="4">
        <f t="shared" si="10"/>
        <v>42.796665174835411</v>
      </c>
      <c r="N62" s="5">
        <f t="shared" si="11"/>
        <v>6.2298204949558121E-3</v>
      </c>
      <c r="O62" s="4">
        <f t="shared" si="23"/>
        <v>6.2298204949558125</v>
      </c>
      <c r="Q62" s="5">
        <f t="shared" ca="1" si="2"/>
        <v>6.3523651575815743E-2</v>
      </c>
      <c r="R62" s="1">
        <f t="shared" ca="1" si="12"/>
        <v>6.9538371391554381E-4</v>
      </c>
      <c r="S62" s="1">
        <f t="shared" ca="1" si="13"/>
        <v>3.1227590250713345E-7</v>
      </c>
      <c r="T62" s="1">
        <f t="shared" ca="1" si="14"/>
        <v>336666666.66666538</v>
      </c>
      <c r="U62" s="1">
        <f t="shared" si="3"/>
        <v>336666666.66666669</v>
      </c>
      <c r="V62" s="5">
        <f t="shared" ca="1" si="15"/>
        <v>6.3523651575815743E-2</v>
      </c>
      <c r="W62" s="4">
        <f t="shared" ca="1" si="16"/>
        <v>63.523651575815741</v>
      </c>
      <c r="Y62" s="4">
        <f t="shared" si="4"/>
        <v>100</v>
      </c>
      <c r="Z62" s="4"/>
      <c r="AA62" s="4">
        <f t="shared" si="5"/>
        <v>91.4</v>
      </c>
      <c r="AC62" s="5">
        <f t="shared" si="6"/>
        <v>8.8474677466348656E-2</v>
      </c>
      <c r="AD62" s="4">
        <f t="shared" si="17"/>
        <v>88.474677466348652</v>
      </c>
      <c r="AF62" s="5">
        <f t="shared" ca="1" si="18"/>
        <v>5.6433456553691551E-2</v>
      </c>
      <c r="AG62" s="1">
        <f t="shared" ca="1" si="7"/>
        <v>2.1411797095687428E-7</v>
      </c>
      <c r="AH62" s="1">
        <f t="shared" si="8"/>
        <v>2.1411797095687404E-7</v>
      </c>
      <c r="AI62" s="5">
        <f t="shared" ca="1" si="19"/>
        <v>5.6433456553691551E-2</v>
      </c>
      <c r="AJ62" s="4">
        <f t="shared" ca="1" si="20"/>
        <v>56.433456553691549</v>
      </c>
    </row>
    <row r="63" spans="7:36" x14ac:dyDescent="0.25">
      <c r="G63">
        <f t="shared" si="21"/>
        <v>57</v>
      </c>
      <c r="H63" s="4">
        <f t="shared" si="24"/>
        <v>3.8166666666666664</v>
      </c>
      <c r="I63" s="5">
        <f t="shared" si="9"/>
        <v>3.8166666666666666E-3</v>
      </c>
      <c r="K63" s="5">
        <f t="shared" si="0"/>
        <v>4.1718237272838986E-2</v>
      </c>
      <c r="L63" s="4">
        <f t="shared" si="10"/>
        <v>41.718237272838984</v>
      </c>
      <c r="N63" s="5">
        <f t="shared" si="11"/>
        <v>6.1721990664188944E-3</v>
      </c>
      <c r="O63" s="4">
        <f t="shared" si="23"/>
        <v>6.1721990664188944</v>
      </c>
      <c r="Q63" s="5">
        <f t="shared" ca="1" si="2"/>
        <v>6.2772559332295669E-2</v>
      </c>
      <c r="R63" s="1">
        <f t="shared" ca="1" si="12"/>
        <v>7.0690544060124263E-4</v>
      </c>
      <c r="S63" s="1">
        <f t="shared" ca="1" si="13"/>
        <v>3.0841968249256746E-7</v>
      </c>
      <c r="T63" s="1">
        <f t="shared" ca="1" si="14"/>
        <v>336666666.66666526</v>
      </c>
      <c r="U63" s="1">
        <f t="shared" si="3"/>
        <v>336666666.66666669</v>
      </c>
      <c r="V63" s="5">
        <f t="shared" ca="1" si="15"/>
        <v>6.2772559332295669E-2</v>
      </c>
      <c r="W63" s="4">
        <f t="shared" ca="1" si="16"/>
        <v>62.772559332295671</v>
      </c>
      <c r="Y63" s="4">
        <f t="shared" si="4"/>
        <v>100</v>
      </c>
      <c r="Z63" s="4"/>
      <c r="AA63" s="4">
        <f t="shared" si="5"/>
        <v>91.63333333333334</v>
      </c>
      <c r="AC63" s="5">
        <f t="shared" si="6"/>
        <v>8.5540444239575283E-2</v>
      </c>
      <c r="AD63" s="4">
        <f t="shared" si="17"/>
        <v>85.54044423957528</v>
      </c>
      <c r="AF63" s="5">
        <f t="shared" ca="1" si="18"/>
        <v>5.5999860448013118E-2</v>
      </c>
      <c r="AG63" s="1">
        <f t="shared" ca="1" si="7"/>
        <v>2.1411797095687415E-7</v>
      </c>
      <c r="AH63" s="1">
        <f t="shared" si="8"/>
        <v>2.1411797095687404E-7</v>
      </c>
      <c r="AI63" s="5">
        <f t="shared" ca="1" si="19"/>
        <v>5.5999860448013118E-2</v>
      </c>
      <c r="AJ63" s="4">
        <f t="shared" ca="1" si="20"/>
        <v>55.999860448013116</v>
      </c>
    </row>
    <row r="64" spans="7:36" x14ac:dyDescent="0.25">
      <c r="G64">
        <f t="shared" si="21"/>
        <v>58</v>
      </c>
      <c r="H64" s="4">
        <f t="shared" si="24"/>
        <v>3.9333333333333336</v>
      </c>
      <c r="I64" s="5">
        <f t="shared" si="9"/>
        <v>3.9333333333333338E-3</v>
      </c>
      <c r="K64" s="5">
        <f t="shared" si="0"/>
        <v>4.0710704811356468E-2</v>
      </c>
      <c r="L64" s="4">
        <f t="shared" si="10"/>
        <v>40.710704811356472</v>
      </c>
      <c r="N64" s="5">
        <f t="shared" si="11"/>
        <v>6.1394270667019836E-3</v>
      </c>
      <c r="O64" s="4">
        <f t="shared" si="23"/>
        <v>6.1394270667019839</v>
      </c>
      <c r="Q64" s="5">
        <f t="shared" ca="1" si="2"/>
        <v>6.207201952250134E-2</v>
      </c>
      <c r="R64" s="1">
        <f t="shared" ca="1" si="12"/>
        <v>7.1841573972359339E-4</v>
      </c>
      <c r="S64" s="1">
        <f t="shared" ca="1" si="13"/>
        <v>3.0492957995592991E-7</v>
      </c>
      <c r="T64" s="1">
        <f t="shared" ca="1" si="14"/>
        <v>336666666.66666603</v>
      </c>
      <c r="U64" s="1">
        <f t="shared" si="3"/>
        <v>336666666.66666669</v>
      </c>
      <c r="V64" s="5">
        <f t="shared" ca="1" si="15"/>
        <v>6.207201952250134E-2</v>
      </c>
      <c r="W64" s="4">
        <f t="shared" ca="1" si="16"/>
        <v>62.072019522501343</v>
      </c>
      <c r="Y64" s="4">
        <f t="shared" si="4"/>
        <v>100</v>
      </c>
      <c r="Z64" s="4"/>
      <c r="AA64" s="4">
        <f t="shared" si="5"/>
        <v>91.866666666666674</v>
      </c>
      <c r="AC64" s="5">
        <f t="shared" si="6"/>
        <v>8.2773354791791251E-2</v>
      </c>
      <c r="AD64" s="4">
        <f t="shared" si="17"/>
        <v>82.773354791791249</v>
      </c>
      <c r="AF64" s="5">
        <f t="shared" ca="1" si="18"/>
        <v>5.5587716784502215E-2</v>
      </c>
      <c r="AG64" s="1">
        <f t="shared" ca="1" si="7"/>
        <v>2.1411797095687423E-7</v>
      </c>
      <c r="AH64" s="1">
        <f t="shared" si="8"/>
        <v>2.1411797095687404E-7</v>
      </c>
      <c r="AI64" s="5">
        <f t="shared" ca="1" si="19"/>
        <v>5.5587716784502215E-2</v>
      </c>
      <c r="AJ64" s="4">
        <f t="shared" ca="1" si="20"/>
        <v>55.587716784502213</v>
      </c>
    </row>
    <row r="65" spans="7:36" x14ac:dyDescent="0.25">
      <c r="G65">
        <f t="shared" si="21"/>
        <v>59</v>
      </c>
      <c r="H65" s="4">
        <f t="shared" si="24"/>
        <v>4.05</v>
      </c>
      <c r="I65" s="5">
        <f t="shared" si="9"/>
        <v>4.0499999999999998E-3</v>
      </c>
      <c r="K65" s="5">
        <f t="shared" si="0"/>
        <v>3.9767941023923704E-2</v>
      </c>
      <c r="L65" s="4">
        <f t="shared" si="10"/>
        <v>39.767941023923704</v>
      </c>
      <c r="N65" s="5">
        <f t="shared" si="11"/>
        <v>6.1264137702154815E-3</v>
      </c>
      <c r="O65" s="4">
        <f t="shared" si="23"/>
        <v>6.1264137702154811</v>
      </c>
      <c r="Q65" s="5">
        <f t="shared" ca="1" si="2"/>
        <v>6.1416954271793667E-2</v>
      </c>
      <c r="R65" s="1">
        <f t="shared" ca="1" si="12"/>
        <v>7.2990558850130854E-4</v>
      </c>
      <c r="S65" s="1">
        <f t="shared" ca="1" si="13"/>
        <v>3.0175847552688954E-7</v>
      </c>
      <c r="T65" s="1">
        <f t="shared" ca="1" si="14"/>
        <v>336666666.66666621</v>
      </c>
      <c r="U65" s="1">
        <f t="shared" si="3"/>
        <v>336666666.66666669</v>
      </c>
      <c r="V65" s="5">
        <f t="shared" ca="1" si="15"/>
        <v>6.1416954271793667E-2</v>
      </c>
      <c r="W65" s="4">
        <f t="shared" ca="1" si="16"/>
        <v>61.416954271793664</v>
      </c>
      <c r="Y65" s="4">
        <f t="shared" si="4"/>
        <v>100</v>
      </c>
      <c r="Z65" s="4"/>
      <c r="AA65" s="4">
        <f t="shared" si="5"/>
        <v>92.1</v>
      </c>
      <c r="AC65" s="5">
        <f t="shared" si="6"/>
        <v>8.015896459888644E-2</v>
      </c>
      <c r="AD65" s="4">
        <f t="shared" si="17"/>
        <v>80.158964598886442</v>
      </c>
      <c r="AF65" s="5">
        <f t="shared" ca="1" si="18"/>
        <v>5.5195548362862952E-2</v>
      </c>
      <c r="AG65" s="1">
        <f t="shared" ca="1" si="7"/>
        <v>2.1411797095687428E-7</v>
      </c>
      <c r="AH65" s="1">
        <f t="shared" si="8"/>
        <v>2.1411797095687404E-7</v>
      </c>
      <c r="AI65" s="5">
        <f t="shared" ca="1" si="19"/>
        <v>5.5195548362862952E-2</v>
      </c>
      <c r="AJ65" s="4">
        <f t="shared" ca="1" si="20"/>
        <v>55.195548362862951</v>
      </c>
    </row>
    <row r="66" spans="7:36" x14ac:dyDescent="0.25">
      <c r="G66">
        <f t="shared" si="21"/>
        <v>60</v>
      </c>
      <c r="H66" s="4">
        <f t="shared" si="24"/>
        <v>4.166666666666667</v>
      </c>
      <c r="I66" s="5">
        <f t="shared" si="9"/>
        <v>4.1666666666666666E-3</v>
      </c>
      <c r="K66" s="5">
        <f t="shared" si="0"/>
        <v>3.8884505341920513E-2</v>
      </c>
      <c r="L66" s="4">
        <f t="shared" si="10"/>
        <v>38.884505341920516</v>
      </c>
      <c r="N66" s="5">
        <f t="shared" si="11"/>
        <v>6.1293785318757244E-3</v>
      </c>
      <c r="O66" s="4">
        <f t="shared" si="23"/>
        <v>6.1293785318757248</v>
      </c>
      <c r="Q66" s="5">
        <f t="shared" ca="1" si="2"/>
        <v>6.0802964886481646E-2</v>
      </c>
      <c r="R66" s="1">
        <f t="shared" ca="1" si="12"/>
        <v>7.413674100578806E-4</v>
      </c>
      <c r="S66" s="1">
        <f t="shared" ca="1" si="13"/>
        <v>2.9886664585630296E-7</v>
      </c>
      <c r="T66" s="1">
        <f t="shared" ca="1" si="14"/>
        <v>336666666.66666633</v>
      </c>
      <c r="U66" s="1">
        <f t="shared" si="3"/>
        <v>336666666.66666669</v>
      </c>
      <c r="V66" s="5">
        <f t="shared" ca="1" si="15"/>
        <v>6.0802964886481646E-2</v>
      </c>
      <c r="W66" s="4">
        <f t="shared" ca="1" si="16"/>
        <v>60.802964886481647</v>
      </c>
      <c r="Y66" s="4">
        <f t="shared" si="4"/>
        <v>100</v>
      </c>
      <c r="Z66" s="4"/>
      <c r="AA66" s="4">
        <f t="shared" si="5"/>
        <v>92.333333333333343</v>
      </c>
      <c r="AC66" s="5">
        <f t="shared" si="6"/>
        <v>7.7684446923450959E-2</v>
      </c>
      <c r="AD66" s="4">
        <f t="shared" si="17"/>
        <v>77.684446923450963</v>
      </c>
      <c r="AF66" s="5">
        <f t="shared" ca="1" si="18"/>
        <v>5.4822016978771662E-2</v>
      </c>
      <c r="AG66" s="1">
        <f t="shared" ca="1" si="7"/>
        <v>2.1411797095687415E-7</v>
      </c>
      <c r="AH66" s="1">
        <f t="shared" si="8"/>
        <v>2.1411797095687404E-7</v>
      </c>
      <c r="AI66" s="5">
        <f t="shared" ca="1" si="19"/>
        <v>5.4822016978771662E-2</v>
      </c>
      <c r="AJ66" s="4">
        <f t="shared" ca="1" si="20"/>
        <v>54.822016978771664</v>
      </c>
    </row>
    <row r="67" spans="7:36" x14ac:dyDescent="0.25">
      <c r="G67">
        <f t="shared" si="21"/>
        <v>61</v>
      </c>
      <c r="H67" s="4">
        <f t="shared" si="24"/>
        <v>4.2833333333333332</v>
      </c>
      <c r="I67" s="5">
        <f t="shared" si="9"/>
        <v>4.2833333333333334E-3</v>
      </c>
      <c r="K67" s="5">
        <f t="shared" si="0"/>
        <v>3.8055549943502437E-2</v>
      </c>
      <c r="L67" s="4">
        <f t="shared" si="10"/>
        <v>38.055549943502434</v>
      </c>
      <c r="N67" s="5">
        <f t="shared" si="11"/>
        <v>6.1454541711439756E-3</v>
      </c>
      <c r="O67" s="4">
        <f t="shared" si="23"/>
        <v>6.1454541711439754</v>
      </c>
      <c r="Q67" s="5">
        <f t="shared" ca="1" si="2"/>
        <v>6.0226222902738498E-2</v>
      </c>
      <c r="R67" s="1">
        <f t="shared" ca="1" si="12"/>
        <v>7.527948519866648E-4</v>
      </c>
      <c r="S67" s="1">
        <f t="shared" ca="1" si="13"/>
        <v>2.9622043042523586E-7</v>
      </c>
      <c r="T67" s="1">
        <f t="shared" ca="1" si="14"/>
        <v>336666666.66666597</v>
      </c>
      <c r="U67" s="1">
        <f t="shared" si="3"/>
        <v>336666666.66666669</v>
      </c>
      <c r="V67" s="5">
        <f t="shared" ca="1" si="15"/>
        <v>6.0226222902738498E-2</v>
      </c>
      <c r="W67" s="4">
        <f t="shared" ca="1" si="16"/>
        <v>60.226222902738499</v>
      </c>
      <c r="Y67" s="4">
        <f t="shared" si="4"/>
        <v>100</v>
      </c>
      <c r="Z67" s="4"/>
      <c r="AA67" s="4">
        <f t="shared" si="5"/>
        <v>92.566666666666677</v>
      </c>
      <c r="AC67" s="5">
        <f t="shared" si="6"/>
        <v>7.5338372493629333E-2</v>
      </c>
      <c r="AD67" s="4">
        <f t="shared" si="17"/>
        <v>75.338372493629336</v>
      </c>
      <c r="AF67" s="5">
        <f t="shared" ca="1" si="18"/>
        <v>5.4465906867973993E-2</v>
      </c>
      <c r="AG67" s="1">
        <f t="shared" ca="1" si="7"/>
        <v>2.1411797095687415E-7</v>
      </c>
      <c r="AH67" s="1">
        <f t="shared" si="8"/>
        <v>2.1411797095687404E-7</v>
      </c>
      <c r="AI67" s="5">
        <f t="shared" ca="1" si="19"/>
        <v>5.4465906867973993E-2</v>
      </c>
      <c r="AJ67" s="4">
        <f t="shared" ca="1" si="20"/>
        <v>54.465906867973992</v>
      </c>
    </row>
    <row r="68" spans="7:36" x14ac:dyDescent="0.25">
      <c r="G68">
        <f t="shared" si="21"/>
        <v>62</v>
      </c>
      <c r="H68" s="4">
        <f t="shared" si="24"/>
        <v>4.4000000000000004</v>
      </c>
      <c r="I68" s="5">
        <f t="shared" si="9"/>
        <v>4.4000000000000003E-3</v>
      </c>
      <c r="K68" s="5">
        <f t="shared" si="0"/>
        <v>3.7276741169747954E-2</v>
      </c>
      <c r="L68" s="4">
        <f t="shared" si="10"/>
        <v>37.276741169747957</v>
      </c>
      <c r="N68" s="5">
        <f t="shared" si="11"/>
        <v>6.172426277442261E-3</v>
      </c>
      <c r="O68" s="4">
        <f t="shared" si="23"/>
        <v>6.1724262774422609</v>
      </c>
      <c r="Q68" s="5">
        <f t="shared" ca="1" si="2"/>
        <v>5.9683380806900908E-2</v>
      </c>
      <c r="R68" s="1">
        <f t="shared" ca="1" si="12"/>
        <v>7.6418259723769416E-4</v>
      </c>
      <c r="S68" s="1">
        <f t="shared" ca="1" si="13"/>
        <v>2.9379116425994088E-7</v>
      </c>
      <c r="T68" s="1">
        <f t="shared" ca="1" si="14"/>
        <v>336666666.66666627</v>
      </c>
      <c r="U68" s="1">
        <f t="shared" si="3"/>
        <v>336666666.66666669</v>
      </c>
      <c r="V68" s="5">
        <f t="shared" ca="1" si="15"/>
        <v>5.9683380806900908E-2</v>
      </c>
      <c r="W68" s="4">
        <f t="shared" ca="1" si="16"/>
        <v>59.683380806900907</v>
      </c>
      <c r="Y68" s="4">
        <f t="shared" si="4"/>
        <v>100</v>
      </c>
      <c r="Z68" s="4"/>
      <c r="AA68" s="4">
        <f t="shared" si="5"/>
        <v>92.800000000000011</v>
      </c>
      <c r="AC68" s="5">
        <f t="shared" si="6"/>
        <v>7.311052423306591E-2</v>
      </c>
      <c r="AD68" s="4">
        <f t="shared" si="17"/>
        <v>73.110524233065917</v>
      </c>
      <c r="AF68" s="5">
        <f t="shared" ca="1" si="18"/>
        <v>5.4126110512969054E-2</v>
      </c>
      <c r="AG68" s="1">
        <f t="shared" ca="1" si="7"/>
        <v>2.1411797095687428E-7</v>
      </c>
      <c r="AH68" s="1">
        <f t="shared" si="8"/>
        <v>2.1411797095687404E-7</v>
      </c>
      <c r="AI68" s="5">
        <f t="shared" ca="1" si="19"/>
        <v>5.4126110512969054E-2</v>
      </c>
      <c r="AJ68" s="4">
        <f t="shared" ca="1" si="20"/>
        <v>54.126110512969056</v>
      </c>
    </row>
    <row r="69" spans="7:36" x14ac:dyDescent="0.25">
      <c r="G69">
        <f t="shared" si="21"/>
        <v>63</v>
      </c>
      <c r="H69" s="4">
        <f t="shared" si="24"/>
        <v>4.5166666666666666</v>
      </c>
      <c r="I69" s="5">
        <f t="shared" si="9"/>
        <v>4.5166666666666662E-3</v>
      </c>
      <c r="K69" s="5">
        <f t="shared" si="0"/>
        <v>3.6544193119852866E-2</v>
      </c>
      <c r="L69" s="4">
        <f t="shared" si="10"/>
        <v>36.544193119852864</v>
      </c>
      <c r="N69" s="5">
        <f t="shared" si="11"/>
        <v>6.208557022668401E-3</v>
      </c>
      <c r="O69" s="4">
        <f t="shared" si="23"/>
        <v>6.2085570226684013</v>
      </c>
      <c r="Q69" s="5">
        <f t="shared" ca="1" si="2"/>
        <v>5.9171498594841422E-2</v>
      </c>
      <c r="R69" s="1">
        <f t="shared" ca="1" si="12"/>
        <v>7.7552620341713634E-4</v>
      </c>
      <c r="S69" s="1">
        <f t="shared" ca="1" si="13"/>
        <v>2.9155431937562675E-7</v>
      </c>
      <c r="T69" s="1">
        <f t="shared" ca="1" si="14"/>
        <v>336666666.66666603</v>
      </c>
      <c r="U69" s="1">
        <f t="shared" si="3"/>
        <v>336666666.66666669</v>
      </c>
      <c r="V69" s="5">
        <f t="shared" ca="1" si="15"/>
        <v>5.9171498594841422E-2</v>
      </c>
      <c r="W69" s="4">
        <f t="shared" ca="1" si="16"/>
        <v>59.171498594841424</v>
      </c>
      <c r="Y69" s="4">
        <f t="shared" si="4"/>
        <v>100</v>
      </c>
      <c r="Z69" s="4"/>
      <c r="AA69" s="4">
        <f t="shared" si="5"/>
        <v>93.033333333333346</v>
      </c>
      <c r="AC69" s="5">
        <f t="shared" si="6"/>
        <v>7.099174070429054E-2</v>
      </c>
      <c r="AD69" s="4">
        <f t="shared" si="17"/>
        <v>70.991740704290535</v>
      </c>
      <c r="AF69" s="5">
        <f t="shared" ca="1" si="18"/>
        <v>5.3801616422319357E-2</v>
      </c>
      <c r="AG69" s="1">
        <f t="shared" ca="1" si="7"/>
        <v>2.1411797095687428E-7</v>
      </c>
      <c r="AH69" s="1">
        <f t="shared" si="8"/>
        <v>2.1411797095687404E-7</v>
      </c>
      <c r="AI69" s="5">
        <f t="shared" ca="1" si="19"/>
        <v>5.3801616422319357E-2</v>
      </c>
      <c r="AJ69" s="4">
        <f t="shared" ca="1" si="20"/>
        <v>53.801616422319356</v>
      </c>
    </row>
    <row r="70" spans="7:36" x14ac:dyDescent="0.25">
      <c r="G70">
        <f t="shared" si="21"/>
        <v>64</v>
      </c>
      <c r="H70" s="4">
        <f t="shared" si="24"/>
        <v>4.6333333333333329</v>
      </c>
      <c r="I70" s="5">
        <f t="shared" si="9"/>
        <v>4.6333333333333331E-3</v>
      </c>
      <c r="K70" s="5">
        <f t="shared" si="0"/>
        <v>3.5854411278705492E-2</v>
      </c>
      <c r="L70" s="4">
        <f t="shared" si="10"/>
        <v>35.854411278705491</v>
      </c>
      <c r="N70" s="5">
        <f t="shared" si="11"/>
        <v>6.2524631543430841E-3</v>
      </c>
      <c r="O70" s="4">
        <f t="shared" si="23"/>
        <v>6.2524631543430838</v>
      </c>
      <c r="Q70" s="5">
        <f t="shared" ca="1" si="2"/>
        <v>5.8687983116626562E-2</v>
      </c>
      <c r="R70" s="1">
        <f t="shared" ca="1" si="12"/>
        <v>7.8682196668557571E-4</v>
      </c>
      <c r="S70" s="1">
        <f t="shared" ca="1" si="13"/>
        <v>2.8948881076311258E-7</v>
      </c>
      <c r="T70" s="1">
        <f t="shared" ca="1" si="14"/>
        <v>336666666.66666597</v>
      </c>
      <c r="U70" s="1">
        <f t="shared" si="3"/>
        <v>336666666.66666669</v>
      </c>
      <c r="V70" s="5">
        <f t="shared" ca="1" si="15"/>
        <v>5.8687983116626562E-2</v>
      </c>
      <c r="W70" s="4">
        <f t="shared" ca="1" si="16"/>
        <v>58.687983116626562</v>
      </c>
      <c r="Y70" s="4">
        <f t="shared" si="4"/>
        <v>100</v>
      </c>
      <c r="Z70" s="4"/>
      <c r="AA70" s="4">
        <f t="shared" si="5"/>
        <v>93.266666666666666</v>
      </c>
      <c r="AC70" s="5">
        <f t="shared" si="6"/>
        <v>6.8973783204542213E-2</v>
      </c>
      <c r="AD70" s="4">
        <f t="shared" si="17"/>
        <v>68.973783204542215</v>
      </c>
      <c r="AF70" s="5">
        <f t="shared" ca="1" si="18"/>
        <v>5.349149856526441E-2</v>
      </c>
      <c r="AG70" s="1">
        <f t="shared" ca="1" si="7"/>
        <v>2.141179709568742E-7</v>
      </c>
      <c r="AH70" s="1">
        <f t="shared" si="8"/>
        <v>2.1411797095687404E-7</v>
      </c>
      <c r="AI70" s="5">
        <f t="shared" ca="1" si="19"/>
        <v>5.349149856526441E-2</v>
      </c>
      <c r="AJ70" s="4">
        <f t="shared" ca="1" si="20"/>
        <v>53.491498565264408</v>
      </c>
    </row>
    <row r="71" spans="7:36" x14ac:dyDescent="0.25">
      <c r="G71">
        <f t="shared" si="21"/>
        <v>65</v>
      </c>
      <c r="H71" s="4">
        <f t="shared" si="24"/>
        <v>4.75</v>
      </c>
      <c r="I71" s="5">
        <f t="shared" si="9"/>
        <v>4.7499999999999999E-3</v>
      </c>
      <c r="K71" s="5">
        <f t="shared" ref="K71:K116" si="25">$D$11/(PI()*I71*$D$14)+I71</f>
        <v>3.5204244451977056E-2</v>
      </c>
      <c r="L71" s="4">
        <f t="shared" si="10"/>
        <v>35.204244451977054</v>
      </c>
      <c r="N71" s="5">
        <f t="shared" si="11"/>
        <v>6.3030296747472615E-3</v>
      </c>
      <c r="O71" s="4">
        <f t="shared" si="23"/>
        <v>6.3030296747472612</v>
      </c>
      <c r="Q71" s="5">
        <f t="shared" ref="Q71:Q116" ca="1" si="26">IF(ISERROR(V71),1,V71)</f>
        <v>5.8230537772042984E-2</v>
      </c>
      <c r="R71" s="1">
        <f t="shared" ca="1" si="12"/>
        <v>7.9806680672973797E-4</v>
      </c>
      <c r="S71" s="1">
        <f t="shared" ca="1" si="13"/>
        <v>2.875764326576077E-7</v>
      </c>
      <c r="T71" s="1">
        <f t="shared" ca="1" si="14"/>
        <v>336666666.66666615</v>
      </c>
      <c r="U71" s="1">
        <f t="shared" ref="U71:U116" si="27">$D$14</f>
        <v>336666666.66666669</v>
      </c>
      <c r="V71" s="5">
        <f t="shared" ca="1" si="15"/>
        <v>5.8230537772042984E-2</v>
      </c>
      <c r="W71" s="4">
        <f t="shared" ca="1" si="16"/>
        <v>58.230537772042986</v>
      </c>
      <c r="Y71" s="4">
        <f t="shared" ref="Y71:Y116" si="28">$D$6*1000</f>
        <v>100</v>
      </c>
      <c r="Z71" s="4"/>
      <c r="AA71" s="4">
        <f t="shared" ref="AA71:AA116" si="29">($D$7+2*I71)*1000</f>
        <v>93.5</v>
      </c>
      <c r="AC71" s="5">
        <f t="shared" ref="AC71:AC116" si="30">$D$8/($D$16*$D$5*PI()*I71)-I71</f>
        <v>6.7049222447471593E-2</v>
      </c>
      <c r="AD71" s="4">
        <f t="shared" si="17"/>
        <v>67.049222447471593</v>
      </c>
      <c r="AF71" s="5">
        <f t="shared" ca="1" si="18"/>
        <v>5.3194907201960531E-2</v>
      </c>
      <c r="AG71" s="1">
        <f t="shared" ref="AG71:AG116" ca="1" si="31">PI()/64*(AF71^4-(AF71-2*I71)^4)</f>
        <v>2.1411797095687423E-7</v>
      </c>
      <c r="AH71" s="1">
        <f t="shared" ref="AH71:AH116" si="32">$D$11*$D$5^2/(PI()^2*$D$15)</f>
        <v>2.1411797095687404E-7</v>
      </c>
      <c r="AI71" s="5">
        <f t="shared" ca="1" si="19"/>
        <v>5.3194907201960531E-2</v>
      </c>
      <c r="AJ71" s="4">
        <f t="shared" ca="1" si="20"/>
        <v>53.194907201960532</v>
      </c>
    </row>
    <row r="72" spans="7:36" x14ac:dyDescent="0.25">
      <c r="G72">
        <f t="shared" si="21"/>
        <v>66</v>
      </c>
      <c r="H72" s="4">
        <f t="shared" si="24"/>
        <v>4.8666666666666671</v>
      </c>
      <c r="I72" s="5">
        <f t="shared" ref="I72:I115" si="33">H72/1000</f>
        <v>4.8666666666666667E-3</v>
      </c>
      <c r="K72" s="5">
        <f t="shared" si="25"/>
        <v>3.4590843614657966E-2</v>
      </c>
      <c r="L72" s="4">
        <f t="shared" ref="L72:L115" si="34">K72*1000</f>
        <v>34.590843614657963</v>
      </c>
      <c r="N72" s="5">
        <f t="shared" ref="N72:N116" si="35">I72/(1-$D$11/(0.121*PI()*$D$15*I72^2))</f>
        <v>6.359347591451763E-3</v>
      </c>
      <c r="O72" s="4">
        <f t="shared" si="23"/>
        <v>6.3593475914517628</v>
      </c>
      <c r="Q72" s="5">
        <f t="shared" ca="1" si="26"/>
        <v>5.7797120613900327E-2</v>
      </c>
      <c r="R72" s="1">
        <f t="shared" ref="R72:R116" ca="1" si="36">PI()/4*(Q72^2-(Q72-2*I72)^2)</f>
        <v>8.0925816965610317E-4</v>
      </c>
      <c r="S72" s="1">
        <f t="shared" ref="S72:S116" ca="1" si="37">PI()/64*(Q72^4-(Q72-2*I72)^4)</f>
        <v>2.8580139842758606E-7</v>
      </c>
      <c r="T72" s="1">
        <f t="shared" ref="T72:T116" ca="1" si="38">$D$11/R72*(1+$D$5*Q72*R72/(1000*S72)*1/COS((SQRT($D$11/($D$15*S72))*$D$5/2)))</f>
        <v>336666666.66666669</v>
      </c>
      <c r="U72" s="1">
        <f t="shared" si="27"/>
        <v>336666666.66666669</v>
      </c>
      <c r="V72" s="5">
        <f t="shared" ref="V72:V116" ca="1" si="39">Q72+0.025*(T72/U72-1)*Q72</f>
        <v>5.7797120613900327E-2</v>
      </c>
      <c r="W72" s="4">
        <f t="shared" ref="W72:W116" ca="1" si="40">Q72*1000</f>
        <v>57.797120613900326</v>
      </c>
      <c r="Y72" s="4">
        <f t="shared" si="28"/>
        <v>100</v>
      </c>
      <c r="Z72" s="4"/>
      <c r="AA72" s="4">
        <f t="shared" si="29"/>
        <v>93.733333333333334</v>
      </c>
      <c r="AC72" s="5">
        <f t="shared" si="30"/>
        <v>6.5211341544050463E-2</v>
      </c>
      <c r="AD72" s="4">
        <f t="shared" ref="AD72:AD115" si="41">AC72*1000</f>
        <v>65.21134154405047</v>
      </c>
      <c r="AF72" s="5">
        <f t="shared" ref="AF72:AF116" ca="1" si="42">IF(ISERROR(AI72),0.1,MAX(0.001,AI72))</f>
        <v>5.2911060895700149E-2</v>
      </c>
      <c r="AG72" s="1">
        <f t="shared" ca="1" si="31"/>
        <v>2.141179709568742E-7</v>
      </c>
      <c r="AH72" s="1">
        <f t="shared" si="32"/>
        <v>2.1411797095687404E-7</v>
      </c>
      <c r="AI72" s="5">
        <f t="shared" ref="AI72:AI116" ca="1" si="43">AF72+0.05*(AH72/AG72-1)*AF72</f>
        <v>5.2911060895700149E-2</v>
      </c>
      <c r="AJ72" s="4">
        <f t="shared" ref="AJ72:AJ116" ca="1" si="44">AF72*1000</f>
        <v>52.911060895700146</v>
      </c>
    </row>
    <row r="73" spans="7:36" x14ac:dyDescent="0.25">
      <c r="G73">
        <f t="shared" ref="G73:G116" si="45">G72+1</f>
        <v>67</v>
      </c>
      <c r="H73" s="4">
        <f t="shared" si="24"/>
        <v>4.9833333333333334</v>
      </c>
      <c r="I73" s="5">
        <f t="shared" si="33"/>
        <v>4.9833333333333335E-3</v>
      </c>
      <c r="K73" s="5">
        <f t="shared" si="25"/>
        <v>3.401162654006732E-2</v>
      </c>
      <c r="L73" s="4">
        <f t="shared" si="34"/>
        <v>34.011626540067319</v>
      </c>
      <c r="N73" s="5">
        <f t="shared" si="35"/>
        <v>6.4206682532494787E-3</v>
      </c>
      <c r="O73" s="4">
        <f t="shared" si="23"/>
        <v>6.4206682532494783</v>
      </c>
      <c r="Q73" s="5">
        <f t="shared" ca="1" si="26"/>
        <v>5.7385909305209287E-2</v>
      </c>
      <c r="R73" s="1">
        <f t="shared" ca="1" si="36"/>
        <v>8.2039394605042527E-4</v>
      </c>
      <c r="S73" s="1">
        <f t="shared" ca="1" si="37"/>
        <v>2.8414996325436382E-7</v>
      </c>
      <c r="T73" s="1">
        <f t="shared" ca="1" si="38"/>
        <v>336666666.66666597</v>
      </c>
      <c r="U73" s="1">
        <f t="shared" si="27"/>
        <v>336666666.66666669</v>
      </c>
      <c r="V73" s="5">
        <f t="shared" ca="1" si="39"/>
        <v>5.7385909305209287E-2</v>
      </c>
      <c r="W73" s="4">
        <f t="shared" ca="1" si="40"/>
        <v>57.385909305209289</v>
      </c>
      <c r="Y73" s="4">
        <f t="shared" si="28"/>
        <v>100</v>
      </c>
      <c r="Z73" s="4"/>
      <c r="AA73" s="4">
        <f t="shared" si="29"/>
        <v>93.966666666666669</v>
      </c>
      <c r="AC73" s="5">
        <f t="shared" si="30"/>
        <v>6.3454052611581047E-2</v>
      </c>
      <c r="AD73" s="4">
        <f t="shared" si="41"/>
        <v>63.454052611581048</v>
      </c>
      <c r="AF73" s="5">
        <f t="shared" ca="1" si="42"/>
        <v>5.263923953044243E-2</v>
      </c>
      <c r="AG73" s="1">
        <f t="shared" ca="1" si="31"/>
        <v>2.141179709568742E-7</v>
      </c>
      <c r="AH73" s="1">
        <f t="shared" si="32"/>
        <v>2.1411797095687404E-7</v>
      </c>
      <c r="AI73" s="5">
        <f t="shared" ca="1" si="43"/>
        <v>5.263923953044243E-2</v>
      </c>
      <c r="AJ73" s="4">
        <f t="shared" ca="1" si="44"/>
        <v>52.639239530442431</v>
      </c>
    </row>
    <row r="74" spans="7:36" x14ac:dyDescent="0.25">
      <c r="G74">
        <f t="shared" si="45"/>
        <v>68</v>
      </c>
      <c r="H74" s="4">
        <f t="shared" si="24"/>
        <v>5.0999999999999996</v>
      </c>
      <c r="I74" s="5">
        <f t="shared" si="33"/>
        <v>5.0999999999999995E-3</v>
      </c>
      <c r="K74" s="5">
        <f t="shared" si="25"/>
        <v>3.3464247283704118E-2</v>
      </c>
      <c r="L74" s="4">
        <f t="shared" si="34"/>
        <v>33.464247283704118</v>
      </c>
      <c r="N74" s="5">
        <f t="shared" si="35"/>
        <v>6.4863693332690249E-3</v>
      </c>
      <c r="O74" s="4">
        <f t="shared" si="23"/>
        <v>6.4863693332690247</v>
      </c>
      <c r="Q74" s="5">
        <f t="shared" ca="1" si="26"/>
        <v>5.6995271684533083E-2</v>
      </c>
      <c r="R74" s="1">
        <f t="shared" ca="1" si="36"/>
        <v>8.3147240182889534E-4</v>
      </c>
      <c r="S74" s="1">
        <f t="shared" ca="1" si="37"/>
        <v>2.826101132633507E-7</v>
      </c>
      <c r="T74" s="1">
        <f t="shared" ca="1" si="38"/>
        <v>336666666.66666603</v>
      </c>
      <c r="U74" s="1">
        <f t="shared" si="27"/>
        <v>336666666.66666669</v>
      </c>
      <c r="V74" s="5">
        <f t="shared" ca="1" si="39"/>
        <v>5.6995271684533083E-2</v>
      </c>
      <c r="W74" s="4">
        <f t="shared" ca="1" si="40"/>
        <v>56.99527168453308</v>
      </c>
      <c r="Y74" s="4">
        <f t="shared" si="28"/>
        <v>100</v>
      </c>
      <c r="Z74" s="4"/>
      <c r="AA74" s="4">
        <f t="shared" si="29"/>
        <v>94.2</v>
      </c>
      <c r="AC74" s="5">
        <f t="shared" si="30"/>
        <v>6.1771824828527465E-2</v>
      </c>
      <c r="AD74" s="4">
        <f t="shared" si="41"/>
        <v>61.771824828527464</v>
      </c>
      <c r="AF74" s="5">
        <f t="shared" ca="1" si="42"/>
        <v>5.2378778186859029E-2</v>
      </c>
      <c r="AG74" s="1">
        <f t="shared" ca="1" si="31"/>
        <v>2.141179709568742E-7</v>
      </c>
      <c r="AH74" s="1">
        <f t="shared" si="32"/>
        <v>2.1411797095687404E-7</v>
      </c>
      <c r="AI74" s="5">
        <f t="shared" ca="1" si="43"/>
        <v>5.2378778186859029E-2</v>
      </c>
      <c r="AJ74" s="4">
        <f t="shared" ca="1" si="44"/>
        <v>52.37877818685903</v>
      </c>
    </row>
    <row r="75" spans="7:36" x14ac:dyDescent="0.25">
      <c r="G75">
        <f t="shared" si="45"/>
        <v>69</v>
      </c>
      <c r="H75" s="4">
        <f t="shared" si="24"/>
        <v>5.2166666666666668</v>
      </c>
      <c r="I75" s="5">
        <f t="shared" si="33"/>
        <v>5.2166666666666672E-3</v>
      </c>
      <c r="K75" s="5">
        <f t="shared" si="25"/>
        <v>3.2946569761917337E-2</v>
      </c>
      <c r="L75" s="4">
        <f t="shared" si="34"/>
        <v>32.946569761917338</v>
      </c>
      <c r="N75" s="5">
        <f t="shared" si="35"/>
        <v>6.5559291330958246E-3</v>
      </c>
      <c r="O75" s="4">
        <f t="shared" si="23"/>
        <v>6.5559291330958249</v>
      </c>
      <c r="Q75" s="5">
        <f t="shared" ca="1" si="26"/>
        <v>5.6623740938033976E-2</v>
      </c>
      <c r="R75" s="1">
        <f t="shared" ca="1" si="36"/>
        <v>8.4249211985661446E-4</v>
      </c>
      <c r="S75" s="1">
        <f t="shared" ca="1" si="37"/>
        <v>2.8117130823640658E-7</v>
      </c>
      <c r="T75" s="1">
        <f t="shared" ca="1" si="38"/>
        <v>336666666.66666603</v>
      </c>
      <c r="U75" s="1">
        <f t="shared" si="27"/>
        <v>336666666.66666669</v>
      </c>
      <c r="V75" s="5">
        <f t="shared" ca="1" si="39"/>
        <v>5.6623740938033976E-2</v>
      </c>
      <c r="W75" s="4">
        <f t="shared" ca="1" si="40"/>
        <v>56.623740938033976</v>
      </c>
      <c r="Y75" s="4">
        <f t="shared" si="28"/>
        <v>100</v>
      </c>
      <c r="Z75" s="4"/>
      <c r="AA75" s="4">
        <f t="shared" si="29"/>
        <v>94.433333333333337</v>
      </c>
      <c r="AC75" s="5">
        <f t="shared" si="30"/>
        <v>6.0159622143331419E-2</v>
      </c>
      <c r="AD75" s="4">
        <f t="shared" si="41"/>
        <v>60.159622143331418</v>
      </c>
      <c r="AF75" s="5">
        <f t="shared" ca="1" si="42"/>
        <v>5.212906175436044E-2</v>
      </c>
      <c r="AG75" s="1">
        <f t="shared" ca="1" si="31"/>
        <v>2.1411797095687428E-7</v>
      </c>
      <c r="AH75" s="1">
        <f t="shared" si="32"/>
        <v>2.1411797095687404E-7</v>
      </c>
      <c r="AI75" s="5">
        <f t="shared" ca="1" si="43"/>
        <v>5.212906175436044E-2</v>
      </c>
      <c r="AJ75" s="4">
        <f t="shared" ca="1" si="44"/>
        <v>52.129061754360443</v>
      </c>
    </row>
    <row r="76" spans="7:36" x14ac:dyDescent="0.25">
      <c r="G76">
        <f t="shared" si="45"/>
        <v>70</v>
      </c>
      <c r="H76" s="4">
        <f t="shared" si="24"/>
        <v>5.3333333333333339</v>
      </c>
      <c r="I76" s="5">
        <f t="shared" si="33"/>
        <v>5.333333333333334E-3</v>
      </c>
      <c r="K76" s="5">
        <f t="shared" si="25"/>
        <v>3.2456644798375393E-2</v>
      </c>
      <c r="L76" s="4">
        <f t="shared" si="34"/>
        <v>32.456644798375393</v>
      </c>
      <c r="N76" s="5">
        <f t="shared" si="35"/>
        <v>6.62890692493401E-3</v>
      </c>
      <c r="O76" s="4">
        <f t="shared" si="23"/>
        <v>6.62890692493401</v>
      </c>
      <c r="Q76" s="5">
        <f t="shared" ca="1" si="26"/>
        <v>5.6269994570534575E-2</v>
      </c>
      <c r="R76" s="1">
        <f t="shared" ca="1" si="36"/>
        <v>8.5345195061964493E-4</v>
      </c>
      <c r="S76" s="1">
        <f t="shared" ca="1" si="37"/>
        <v>2.7982426772341362E-7</v>
      </c>
      <c r="T76" s="1">
        <f t="shared" ca="1" si="38"/>
        <v>336666666.66666591</v>
      </c>
      <c r="U76" s="1">
        <f t="shared" si="27"/>
        <v>336666666.66666669</v>
      </c>
      <c r="V76" s="5">
        <f t="shared" ca="1" si="39"/>
        <v>5.6269994570534575E-2</v>
      </c>
      <c r="W76" s="4">
        <f t="shared" ca="1" si="40"/>
        <v>56.269994570534571</v>
      </c>
      <c r="Y76" s="4">
        <f t="shared" si="28"/>
        <v>100</v>
      </c>
      <c r="Z76" s="4"/>
      <c r="AA76" s="4">
        <f t="shared" si="29"/>
        <v>94.666666666666671</v>
      </c>
      <c r="AC76" s="5">
        <f t="shared" si="30"/>
        <v>5.8612849158946038E-2</v>
      </c>
      <c r="AD76" s="4">
        <f t="shared" si="41"/>
        <v>58.612849158946041</v>
      </c>
      <c r="AF76" s="5">
        <f t="shared" ca="1" si="42"/>
        <v>5.188952017637382E-2</v>
      </c>
      <c r="AG76" s="1">
        <f t="shared" ca="1" si="31"/>
        <v>2.141179709568742E-7</v>
      </c>
      <c r="AH76" s="1">
        <f t="shared" si="32"/>
        <v>2.1411797095687404E-7</v>
      </c>
      <c r="AI76" s="5">
        <f t="shared" ca="1" si="43"/>
        <v>5.188952017637382E-2</v>
      </c>
      <c r="AJ76" s="4">
        <f t="shared" ca="1" si="44"/>
        <v>51.889520176373821</v>
      </c>
    </row>
    <row r="77" spans="7:36" x14ac:dyDescent="0.25">
      <c r="G77">
        <f t="shared" si="45"/>
        <v>71</v>
      </c>
      <c r="H77" s="4">
        <f t="shared" si="24"/>
        <v>5.45</v>
      </c>
      <c r="I77" s="5">
        <f t="shared" si="33"/>
        <v>5.45E-3</v>
      </c>
      <c r="K77" s="5">
        <f t="shared" si="25"/>
        <v>3.1992690118695599E-2</v>
      </c>
      <c r="L77" s="4">
        <f t="shared" si="34"/>
        <v>31.992690118695599</v>
      </c>
      <c r="N77" s="5">
        <f t="shared" si="35"/>
        <v>6.7049277378279223E-3</v>
      </c>
      <c r="O77" s="4">
        <f t="shared" si="23"/>
        <v>6.704927737827922</v>
      </c>
      <c r="Q77" s="5">
        <f t="shared" ca="1" si="26"/>
        <v>5.5932836522004308E-2</v>
      </c>
      <c r="R77" s="1">
        <f t="shared" ca="1" si="36"/>
        <v>8.6435097050697259E-4</v>
      </c>
      <c r="S77" s="1">
        <f t="shared" ca="1" si="37"/>
        <v>2.7856079246331912E-7</v>
      </c>
      <c r="T77" s="1">
        <f t="shared" ca="1" si="38"/>
        <v>336666666.66666591</v>
      </c>
      <c r="U77" s="1">
        <f t="shared" si="27"/>
        <v>336666666.66666669</v>
      </c>
      <c r="V77" s="5">
        <f t="shared" ca="1" si="39"/>
        <v>5.5932836522004308E-2</v>
      </c>
      <c r="W77" s="4">
        <f t="shared" ca="1" si="40"/>
        <v>55.932836522004308</v>
      </c>
      <c r="Y77" s="4">
        <f t="shared" si="28"/>
        <v>100</v>
      </c>
      <c r="Z77" s="4"/>
      <c r="AA77" s="4">
        <f t="shared" si="29"/>
        <v>94.9</v>
      </c>
      <c r="AC77" s="5">
        <f t="shared" si="30"/>
        <v>5.7127303967979826E-2</v>
      </c>
      <c r="AD77" s="4">
        <f t="shared" si="41"/>
        <v>57.127303967979827</v>
      </c>
      <c r="AF77" s="5">
        <f t="shared" ca="1" si="42"/>
        <v>5.1659624242389249E-2</v>
      </c>
      <c r="AG77" s="1">
        <f t="shared" ca="1" si="31"/>
        <v>2.1411797095687428E-7</v>
      </c>
      <c r="AH77" s="1">
        <f t="shared" si="32"/>
        <v>2.1411797095687404E-7</v>
      </c>
      <c r="AI77" s="5">
        <f t="shared" ca="1" si="43"/>
        <v>5.1659624242389249E-2</v>
      </c>
      <c r="AJ77" s="4">
        <f t="shared" ca="1" si="44"/>
        <v>51.659624242389249</v>
      </c>
    </row>
    <row r="78" spans="7:36" x14ac:dyDescent="0.25">
      <c r="G78">
        <f t="shared" si="45"/>
        <v>72</v>
      </c>
      <c r="H78" s="4">
        <f t="shared" si="24"/>
        <v>5.5666666666666664</v>
      </c>
      <c r="I78" s="5">
        <f t="shared" si="33"/>
        <v>5.5666666666666668E-3</v>
      </c>
      <c r="K78" s="5">
        <f t="shared" si="25"/>
        <v>3.1553072860718942E-2</v>
      </c>
      <c r="L78" s="4">
        <f t="shared" si="34"/>
        <v>31.553072860718942</v>
      </c>
      <c r="N78" s="5">
        <f t="shared" si="35"/>
        <v>6.7836704575102167E-3</v>
      </c>
      <c r="O78" s="4">
        <f t="shared" si="23"/>
        <v>6.7836704575102162</v>
      </c>
      <c r="Q78" s="5">
        <f t="shared" ca="1" si="26"/>
        <v>5.5611181898696259E-2</v>
      </c>
      <c r="R78" s="1">
        <f t="shared" ca="1" si="36"/>
        <v>8.7518844649009744E-4</v>
      </c>
      <c r="S78" s="1">
        <f t="shared" ca="1" si="37"/>
        <v>2.7737361465923043E-7</v>
      </c>
      <c r="T78" s="1">
        <f t="shared" ca="1" si="38"/>
        <v>336666666.66666597</v>
      </c>
      <c r="U78" s="1">
        <f t="shared" si="27"/>
        <v>336666666.66666669</v>
      </c>
      <c r="V78" s="5">
        <f t="shared" ca="1" si="39"/>
        <v>5.5611181898696259E-2</v>
      </c>
      <c r="W78" s="4">
        <f t="shared" ca="1" si="40"/>
        <v>55.611181898696259</v>
      </c>
      <c r="Y78" s="4">
        <f t="shared" si="28"/>
        <v>100</v>
      </c>
      <c r="Z78" s="4"/>
      <c r="AA78" s="4">
        <f t="shared" si="29"/>
        <v>95.13333333333334</v>
      </c>
      <c r="AC78" s="5">
        <f t="shared" si="30"/>
        <v>5.5699136918750711E-2</v>
      </c>
      <c r="AD78" s="4">
        <f t="shared" si="41"/>
        <v>55.69913691875071</v>
      </c>
      <c r="AF78" s="5">
        <f t="shared" ca="1" si="42"/>
        <v>5.143888185367905E-2</v>
      </c>
      <c r="AG78" s="1">
        <f t="shared" ca="1" si="31"/>
        <v>2.1411797095687428E-7</v>
      </c>
      <c r="AH78" s="1">
        <f t="shared" si="32"/>
        <v>2.1411797095687404E-7</v>
      </c>
      <c r="AI78" s="5">
        <f t="shared" ca="1" si="43"/>
        <v>5.143888185367905E-2</v>
      </c>
      <c r="AJ78" s="4">
        <f t="shared" ca="1" si="44"/>
        <v>51.43888185367905</v>
      </c>
    </row>
    <row r="79" spans="7:36" x14ac:dyDescent="0.25">
      <c r="G79">
        <f t="shared" si="45"/>
        <v>73</v>
      </c>
      <c r="H79" s="4">
        <f t="shared" si="24"/>
        <v>5.6833333333333336</v>
      </c>
      <c r="I79" s="5">
        <f t="shared" si="33"/>
        <v>5.6833333333333336E-3</v>
      </c>
      <c r="K79" s="5">
        <f t="shared" si="25"/>
        <v>3.1136294238944651E-2</v>
      </c>
      <c r="L79" s="4">
        <f t="shared" si="34"/>
        <v>31.13629423894465</v>
      </c>
      <c r="N79" s="5">
        <f t="shared" si="35"/>
        <v>6.8648584266412065E-3</v>
      </c>
      <c r="O79" s="4">
        <f t="shared" si="23"/>
        <v>6.8648584266412067</v>
      </c>
      <c r="Q79" s="5">
        <f t="shared" ca="1" si="26"/>
        <v>5.5304043886321735E-2</v>
      </c>
      <c r="R79" s="1">
        <f t="shared" ca="1" si="36"/>
        <v>8.8596380618430456E-4</v>
      </c>
      <c r="S79" s="1">
        <f t="shared" ca="1" si="37"/>
        <v>2.7625627193401083E-7</v>
      </c>
      <c r="T79" s="1">
        <f t="shared" ca="1" si="38"/>
        <v>336666666.66666585</v>
      </c>
      <c r="U79" s="1">
        <f t="shared" si="27"/>
        <v>336666666.66666669</v>
      </c>
      <c r="V79" s="5">
        <f t="shared" ca="1" si="39"/>
        <v>5.5304043886321735E-2</v>
      </c>
      <c r="W79" s="4">
        <f t="shared" ca="1" si="40"/>
        <v>55.304043886321736</v>
      </c>
      <c r="Y79" s="4">
        <f t="shared" si="28"/>
        <v>100</v>
      </c>
      <c r="Z79" s="4"/>
      <c r="AA79" s="4">
        <f t="shared" si="29"/>
        <v>95.366666666666674</v>
      </c>
      <c r="AC79" s="5">
        <f t="shared" si="30"/>
        <v>5.4324814460008024E-2</v>
      </c>
      <c r="AD79" s="4">
        <f t="shared" si="41"/>
        <v>54.324814460008021</v>
      </c>
      <c r="AF79" s="5">
        <f t="shared" ca="1" si="42"/>
        <v>5.1226834700676627E-2</v>
      </c>
      <c r="AG79" s="1">
        <f t="shared" ca="1" si="31"/>
        <v>2.1411797095687428E-7</v>
      </c>
      <c r="AH79" s="1">
        <f t="shared" si="32"/>
        <v>2.1411797095687404E-7</v>
      </c>
      <c r="AI79" s="5">
        <f t="shared" ca="1" si="43"/>
        <v>5.1226834700676627E-2</v>
      </c>
      <c r="AJ79" s="4">
        <f t="shared" ca="1" si="44"/>
        <v>51.226834700676626</v>
      </c>
    </row>
    <row r="80" spans="7:36" x14ac:dyDescent="0.25">
      <c r="G80">
        <f t="shared" si="45"/>
        <v>74</v>
      </c>
      <c r="H80" s="4">
        <f t="shared" si="24"/>
        <v>5.8</v>
      </c>
      <c r="I80" s="5">
        <f t="shared" si="33"/>
        <v>5.7999999999999996E-3</v>
      </c>
      <c r="K80" s="5">
        <f t="shared" si="25"/>
        <v>3.0740976059808797E-2</v>
      </c>
      <c r="L80" s="4">
        <f t="shared" si="34"/>
        <v>30.740976059808798</v>
      </c>
      <c r="N80" s="5">
        <f t="shared" si="35"/>
        <v>6.948251952652632E-3</v>
      </c>
      <c r="O80" s="4">
        <f t="shared" si="23"/>
        <v>6.9482519526526323</v>
      </c>
      <c r="Q80" s="5">
        <f t="shared" ca="1" si="26"/>
        <v>5.5010522491344672E-2</v>
      </c>
      <c r="R80" s="1">
        <f t="shared" ca="1" si="36"/>
        <v>8.9667661244111747E-4</v>
      </c>
      <c r="S80" s="1">
        <f t="shared" ca="1" si="37"/>
        <v>2.7520300080235763E-7</v>
      </c>
      <c r="T80" s="1">
        <f t="shared" ca="1" si="38"/>
        <v>336666666.66666585</v>
      </c>
      <c r="U80" s="1">
        <f t="shared" si="27"/>
        <v>336666666.66666669</v>
      </c>
      <c r="V80" s="5">
        <f t="shared" ca="1" si="39"/>
        <v>5.5010522491344672E-2</v>
      </c>
      <c r="W80" s="4">
        <f t="shared" ca="1" si="40"/>
        <v>55.010522491344673</v>
      </c>
      <c r="Y80" s="4">
        <f t="shared" si="28"/>
        <v>100</v>
      </c>
      <c r="Z80" s="4"/>
      <c r="AA80" s="4">
        <f t="shared" si="29"/>
        <v>95.600000000000009</v>
      </c>
      <c r="AC80" s="5">
        <f t="shared" si="30"/>
        <v>5.3001087349222424E-2</v>
      </c>
      <c r="AD80" s="4">
        <f t="shared" si="41"/>
        <v>53.001087349222423</v>
      </c>
      <c r="AF80" s="5">
        <f t="shared" ca="1" si="42"/>
        <v>5.1023055299211875E-2</v>
      </c>
      <c r="AG80" s="1">
        <f t="shared" ca="1" si="31"/>
        <v>2.1411797095687428E-7</v>
      </c>
      <c r="AH80" s="1">
        <f t="shared" si="32"/>
        <v>2.1411797095687404E-7</v>
      </c>
      <c r="AI80" s="5">
        <f t="shared" ca="1" si="43"/>
        <v>5.1023055299211875E-2</v>
      </c>
      <c r="AJ80" s="4">
        <f t="shared" ca="1" si="44"/>
        <v>51.023055299211876</v>
      </c>
    </row>
    <row r="81" spans="7:36" x14ac:dyDescent="0.25">
      <c r="G81">
        <f t="shared" si="45"/>
        <v>75</v>
      </c>
      <c r="H81" s="4">
        <f t="shared" si="24"/>
        <v>5.9166666666666661</v>
      </c>
      <c r="I81" s="5">
        <f t="shared" si="33"/>
        <v>5.9166666666666664E-3</v>
      </c>
      <c r="K81" s="5">
        <f t="shared" si="25"/>
        <v>3.0365848832338387E-2</v>
      </c>
      <c r="L81" s="4">
        <f t="shared" si="34"/>
        <v>30.365848832338386</v>
      </c>
      <c r="N81" s="5">
        <f t="shared" si="35"/>
        <v>7.0336422858236613E-3</v>
      </c>
      <c r="O81" s="4">
        <f t="shared" si="23"/>
        <v>7.0336422858236611</v>
      </c>
      <c r="Q81" s="5">
        <f t="shared" ca="1" si="26"/>
        <v>5.4729794819772838E-2</v>
      </c>
      <c r="R81" s="1">
        <f t="shared" ca="1" si="36"/>
        <v>9.0732654176016805E-4</v>
      </c>
      <c r="S81" s="1">
        <f t="shared" ca="1" si="37"/>
        <v>2.7420864629368975E-7</v>
      </c>
      <c r="T81" s="1">
        <f t="shared" ca="1" si="38"/>
        <v>336666666.66666609</v>
      </c>
      <c r="U81" s="1">
        <f t="shared" si="27"/>
        <v>336666666.66666669</v>
      </c>
      <c r="V81" s="5">
        <f t="shared" ca="1" si="39"/>
        <v>5.4729794819772838E-2</v>
      </c>
      <c r="W81" s="4">
        <f t="shared" ca="1" si="40"/>
        <v>54.729794819772842</v>
      </c>
      <c r="Y81" s="4">
        <f t="shared" si="28"/>
        <v>100</v>
      </c>
      <c r="Z81" s="4"/>
      <c r="AA81" s="4">
        <f t="shared" si="29"/>
        <v>95.833333333333343</v>
      </c>
      <c r="AC81" s="5">
        <f t="shared" si="30"/>
        <v>5.1724962622148554E-2</v>
      </c>
      <c r="AD81" s="4">
        <f t="shared" si="41"/>
        <v>51.724962622148553</v>
      </c>
      <c r="AF81" s="5">
        <f t="shared" ca="1" si="42"/>
        <v>5.0827144340487615E-2</v>
      </c>
      <c r="AG81" s="1">
        <f t="shared" ca="1" si="31"/>
        <v>2.1411797095687434E-7</v>
      </c>
      <c r="AH81" s="1">
        <f t="shared" si="32"/>
        <v>2.1411797095687404E-7</v>
      </c>
      <c r="AI81" s="5">
        <f t="shared" ca="1" si="43"/>
        <v>5.0827144340487615E-2</v>
      </c>
      <c r="AJ81" s="4">
        <f t="shared" ca="1" si="44"/>
        <v>50.827144340487614</v>
      </c>
    </row>
    <row r="82" spans="7:36" x14ac:dyDescent="0.25">
      <c r="G82">
        <f t="shared" si="45"/>
        <v>76</v>
      </c>
      <c r="H82" s="4">
        <f t="shared" si="24"/>
        <v>6.0333333333333332</v>
      </c>
      <c r="I82" s="5">
        <f t="shared" si="33"/>
        <v>6.0333333333333333E-3</v>
      </c>
      <c r="K82" s="5">
        <f t="shared" si="25"/>
        <v>3.0009741258232393E-2</v>
      </c>
      <c r="L82" s="4">
        <f t="shared" si="34"/>
        <v>30.009741258232392</v>
      </c>
      <c r="N82" s="5">
        <f t="shared" si="35"/>
        <v>7.1208467412394224E-3</v>
      </c>
      <c r="O82" s="4">
        <f t="shared" si="23"/>
        <v>7.1208467412394221</v>
      </c>
      <c r="Q82" s="5">
        <f t="shared" ca="1" si="26"/>
        <v>5.446110665390063E-2</v>
      </c>
      <c r="R82" s="1">
        <f t="shared" ca="1" si="36"/>
        <v>9.179133659247559E-4</v>
      </c>
      <c r="S82" s="1">
        <f t="shared" ca="1" si="37"/>
        <v>2.7326858499410763E-7</v>
      </c>
      <c r="T82" s="1">
        <f t="shared" ca="1" si="38"/>
        <v>336666666.66666585</v>
      </c>
      <c r="U82" s="1">
        <f t="shared" si="27"/>
        <v>336666666.66666669</v>
      </c>
      <c r="V82" s="5">
        <f t="shared" ca="1" si="39"/>
        <v>5.446110665390063E-2</v>
      </c>
      <c r="W82" s="4">
        <f t="shared" ca="1" si="40"/>
        <v>54.461106653900629</v>
      </c>
      <c r="Y82" s="4">
        <f t="shared" si="28"/>
        <v>100</v>
      </c>
      <c r="Z82" s="4"/>
      <c r="AA82" s="4">
        <f t="shared" si="29"/>
        <v>96.066666666666677</v>
      </c>
      <c r="AC82" s="5">
        <f t="shared" si="30"/>
        <v>5.0493678814537944E-2</v>
      </c>
      <c r="AD82" s="4">
        <f t="shared" si="41"/>
        <v>50.493678814537944</v>
      </c>
      <c r="AF82" s="5">
        <f t="shared" ca="1" si="42"/>
        <v>5.0638728316121519E-2</v>
      </c>
      <c r="AG82" s="1">
        <f t="shared" ca="1" si="31"/>
        <v>2.1411797095687428E-7</v>
      </c>
      <c r="AH82" s="1">
        <f t="shared" si="32"/>
        <v>2.1411797095687404E-7</v>
      </c>
      <c r="AI82" s="5">
        <f t="shared" ca="1" si="43"/>
        <v>5.0638728316121519E-2</v>
      </c>
      <c r="AJ82" s="4">
        <f t="shared" ca="1" si="44"/>
        <v>50.638728316121522</v>
      </c>
    </row>
    <row r="83" spans="7:36" x14ac:dyDescent="0.25">
      <c r="G83">
        <f t="shared" si="45"/>
        <v>77</v>
      </c>
      <c r="H83" s="4">
        <f t="shared" si="24"/>
        <v>6.15</v>
      </c>
      <c r="I83" s="5">
        <f t="shared" si="33"/>
        <v>6.1500000000000001E-3</v>
      </c>
      <c r="K83" s="5">
        <f t="shared" si="25"/>
        <v>2.9671570918193658E-2</v>
      </c>
      <c r="L83" s="4">
        <f t="shared" si="34"/>
        <v>29.671570918193659</v>
      </c>
      <c r="N83" s="5">
        <f t="shared" si="35"/>
        <v>7.2097047185693255E-3</v>
      </c>
      <c r="O83" s="4">
        <f t="shared" si="23"/>
        <v>7.2097047185693253</v>
      </c>
      <c r="Q83" s="5">
        <f t="shared" ca="1" si="26"/>
        <v>5.4203765128822752E-2</v>
      </c>
      <c r="R83" s="1">
        <f t="shared" ca="1" si="36"/>
        <v>9.2843693636213923E-4</v>
      </c>
      <c r="S83" s="1">
        <f t="shared" ca="1" si="37"/>
        <v>2.7237865928115232E-7</v>
      </c>
      <c r="T83" s="1">
        <f t="shared" ca="1" si="38"/>
        <v>336666666.66666615</v>
      </c>
      <c r="U83" s="1">
        <f t="shared" si="27"/>
        <v>336666666.66666669</v>
      </c>
      <c r="V83" s="5">
        <f t="shared" ca="1" si="39"/>
        <v>5.4203765128822752E-2</v>
      </c>
      <c r="W83" s="4">
        <f t="shared" ca="1" si="40"/>
        <v>54.203765128822752</v>
      </c>
      <c r="Y83" s="4">
        <f t="shared" si="28"/>
        <v>100</v>
      </c>
      <c r="Z83" s="4"/>
      <c r="AA83" s="4">
        <f t="shared" si="29"/>
        <v>96.300000000000011</v>
      </c>
      <c r="AC83" s="5">
        <f t="shared" si="30"/>
        <v>4.9304684004144721E-2</v>
      </c>
      <c r="AD83" s="4">
        <f t="shared" si="41"/>
        <v>49.304684004144718</v>
      </c>
      <c r="AF83" s="5">
        <f t="shared" ca="1" si="42"/>
        <v>5.0457457384993278E-2</v>
      </c>
      <c r="AG83" s="1">
        <f t="shared" ca="1" si="31"/>
        <v>2.1411797095687428E-7</v>
      </c>
      <c r="AH83" s="1">
        <f t="shared" si="32"/>
        <v>2.1411797095687404E-7</v>
      </c>
      <c r="AI83" s="5">
        <f t="shared" ca="1" si="43"/>
        <v>5.0457457384993278E-2</v>
      </c>
      <c r="AJ83" s="4">
        <f t="shared" ca="1" si="44"/>
        <v>50.457457384993276</v>
      </c>
    </row>
    <row r="84" spans="7:36" x14ac:dyDescent="0.25">
      <c r="G84">
        <f t="shared" si="45"/>
        <v>78</v>
      </c>
      <c r="H84" s="4">
        <f t="shared" si="24"/>
        <v>6.2666666666666666</v>
      </c>
      <c r="I84" s="5">
        <f t="shared" si="33"/>
        <v>6.2666666666666669E-3</v>
      </c>
      <c r="K84" s="5">
        <f t="shared" si="25"/>
        <v>2.9350335998617357E-2</v>
      </c>
      <c r="L84" s="4">
        <f t="shared" si="34"/>
        <v>29.350335998617357</v>
      </c>
      <c r="N84" s="5">
        <f t="shared" si="35"/>
        <v>7.3000744323265905E-3</v>
      </c>
      <c r="O84" s="4">
        <f t="shared" si="23"/>
        <v>7.30007443232659</v>
      </c>
      <c r="Q84" s="5">
        <f t="shared" ca="1" si="26"/>
        <v>5.3957132344153023E-2</v>
      </c>
      <c r="R84" s="1">
        <f t="shared" ca="1" si="36"/>
        <v>9.3889717081031517E-4</v>
      </c>
      <c r="S84" s="1">
        <f t="shared" ca="1" si="37"/>
        <v>2.71535120929761E-7</v>
      </c>
      <c r="T84" s="1">
        <f t="shared" ca="1" si="38"/>
        <v>336666666.66666609</v>
      </c>
      <c r="U84" s="1">
        <f t="shared" si="27"/>
        <v>336666666.66666669</v>
      </c>
      <c r="V84" s="5">
        <f t="shared" ca="1" si="39"/>
        <v>5.3957132344153023E-2</v>
      </c>
      <c r="W84" s="4">
        <f t="shared" ca="1" si="40"/>
        <v>53.957132344153024</v>
      </c>
      <c r="Y84" s="4">
        <f t="shared" si="28"/>
        <v>100</v>
      </c>
      <c r="Z84" s="4"/>
      <c r="AA84" s="4">
        <f t="shared" si="29"/>
        <v>96.533333333333331</v>
      </c>
      <c r="AC84" s="5">
        <f t="shared" si="30"/>
        <v>4.8155616305485996E-2</v>
      </c>
      <c r="AD84" s="4">
        <f t="shared" si="41"/>
        <v>48.155616305485999</v>
      </c>
      <c r="AF84" s="5">
        <f t="shared" ca="1" si="42"/>
        <v>5.028300345320675E-2</v>
      </c>
      <c r="AG84" s="1">
        <f t="shared" ca="1" si="31"/>
        <v>2.1411797095687423E-7</v>
      </c>
      <c r="AH84" s="1">
        <f t="shared" si="32"/>
        <v>2.1411797095687404E-7</v>
      </c>
      <c r="AI84" s="5">
        <f t="shared" ca="1" si="43"/>
        <v>5.028300345320675E-2</v>
      </c>
      <c r="AJ84" s="4">
        <f t="shared" ca="1" si="44"/>
        <v>50.283003453206753</v>
      </c>
    </row>
    <row r="85" spans="7:36" x14ac:dyDescent="0.25">
      <c r="G85">
        <f t="shared" si="45"/>
        <v>79</v>
      </c>
      <c r="H85" s="4">
        <f t="shared" si="24"/>
        <v>6.3833333333333329</v>
      </c>
      <c r="I85" s="5">
        <f t="shared" si="33"/>
        <v>6.3833333333333329E-3</v>
      </c>
      <c r="K85" s="5">
        <f t="shared" si="25"/>
        <v>2.9045107925535579E-2</v>
      </c>
      <c r="L85" s="4">
        <f t="shared" si="34"/>
        <v>29.045107925535579</v>
      </c>
      <c r="N85" s="5">
        <f t="shared" si="35"/>
        <v>7.3918302086806685E-3</v>
      </c>
      <c r="O85" s="4">
        <f t="shared" si="23"/>
        <v>7.3918302086806689</v>
      </c>
      <c r="Q85" s="5">
        <f t="shared" ca="1" si="26"/>
        <v>5.3720619773796628E-2</v>
      </c>
      <c r="R85" s="1">
        <f t="shared" ca="1" si="36"/>
        <v>9.4929404194026815E-4</v>
      </c>
      <c r="S85" s="1">
        <f t="shared" ca="1" si="37"/>
        <v>2.7073458259308219E-7</v>
      </c>
      <c r="T85" s="1">
        <f t="shared" ca="1" si="38"/>
        <v>336666666.66666585</v>
      </c>
      <c r="U85" s="1">
        <f t="shared" si="27"/>
        <v>336666666.66666669</v>
      </c>
      <c r="V85" s="5">
        <f t="shared" ca="1" si="39"/>
        <v>5.3720619773796628E-2</v>
      </c>
      <c r="W85" s="4">
        <f t="shared" ca="1" si="40"/>
        <v>53.720619773796628</v>
      </c>
      <c r="Y85" s="4">
        <f t="shared" si="28"/>
        <v>100</v>
      </c>
      <c r="Z85" s="4"/>
      <c r="AA85" s="4">
        <f t="shared" si="29"/>
        <v>96.766666666666666</v>
      </c>
      <c r="AC85" s="5">
        <f t="shared" si="30"/>
        <v>4.7044286503558068E-2</v>
      </c>
      <c r="AD85" s="4">
        <f t="shared" si="41"/>
        <v>47.04428650355807</v>
      </c>
      <c r="AF85" s="5">
        <f t="shared" ca="1" si="42"/>
        <v>5.0115058442346122E-2</v>
      </c>
      <c r="AG85" s="1">
        <f t="shared" ca="1" si="31"/>
        <v>2.1411797095687428E-7</v>
      </c>
      <c r="AH85" s="1">
        <f t="shared" si="32"/>
        <v>2.1411797095687404E-7</v>
      </c>
      <c r="AI85" s="5">
        <f t="shared" ca="1" si="43"/>
        <v>5.0115058442346122E-2</v>
      </c>
      <c r="AJ85" s="4">
        <f t="shared" ca="1" si="44"/>
        <v>50.115058442346125</v>
      </c>
    </row>
    <row r="86" spans="7:36" x14ac:dyDescent="0.25">
      <c r="G86">
        <f t="shared" si="45"/>
        <v>80</v>
      </c>
      <c r="H86" s="4">
        <f t="shared" si="24"/>
        <v>6.5</v>
      </c>
      <c r="I86" s="5">
        <f t="shared" si="33"/>
        <v>6.4999999999999997E-3</v>
      </c>
      <c r="K86" s="5">
        <f t="shared" si="25"/>
        <v>2.8755024791829384E-2</v>
      </c>
      <c r="L86" s="4">
        <f t="shared" si="34"/>
        <v>28.755024791829385</v>
      </c>
      <c r="N86" s="5">
        <f t="shared" si="35"/>
        <v>7.4848602373033526E-3</v>
      </c>
      <c r="O86" s="4">
        <f t="shared" si="23"/>
        <v>7.4848602373033524</v>
      </c>
      <c r="Q86" s="5">
        <f t="shared" ca="1" si="26"/>
        <v>5.3493683359062363E-2</v>
      </c>
      <c r="R86" s="1">
        <f t="shared" ca="1" si="36"/>
        <v>9.5962756763870883E-4</v>
      </c>
      <c r="S86" s="1">
        <f t="shared" ca="1" si="37"/>
        <v>2.6997397592431829E-7</v>
      </c>
      <c r="T86" s="1">
        <f t="shared" ca="1" si="38"/>
        <v>336666666.66666597</v>
      </c>
      <c r="U86" s="1">
        <f t="shared" si="27"/>
        <v>336666666.66666669</v>
      </c>
      <c r="V86" s="5">
        <f t="shared" ca="1" si="39"/>
        <v>5.3493683359062363E-2</v>
      </c>
      <c r="W86" s="4">
        <f t="shared" ca="1" si="40"/>
        <v>53.493683359062366</v>
      </c>
      <c r="Y86" s="4">
        <f t="shared" si="28"/>
        <v>100</v>
      </c>
      <c r="Z86" s="4"/>
      <c r="AA86" s="4">
        <f t="shared" si="29"/>
        <v>97</v>
      </c>
      <c r="AC86" s="5">
        <f t="shared" si="30"/>
        <v>4.5968662557767707E-2</v>
      </c>
      <c r="AD86" s="4">
        <f t="shared" si="41"/>
        <v>45.968662557767708</v>
      </c>
      <c r="AF86" s="5">
        <f t="shared" ca="1" si="42"/>
        <v>4.9953332724492212E-2</v>
      </c>
      <c r="AG86" s="1">
        <f t="shared" ca="1" si="31"/>
        <v>2.1411797095687434E-7</v>
      </c>
      <c r="AH86" s="1">
        <f t="shared" si="32"/>
        <v>2.1411797095687404E-7</v>
      </c>
      <c r="AI86" s="5">
        <f t="shared" ca="1" si="43"/>
        <v>4.9953332724492212E-2</v>
      </c>
      <c r="AJ86" s="4">
        <f t="shared" ca="1" si="44"/>
        <v>49.953332724492213</v>
      </c>
    </row>
    <row r="87" spans="7:36" x14ac:dyDescent="0.25">
      <c r="G87">
        <f t="shared" si="45"/>
        <v>81</v>
      </c>
      <c r="H87" s="4">
        <f t="shared" si="24"/>
        <v>6.6166666666666671</v>
      </c>
      <c r="I87" s="5">
        <f t="shared" si="33"/>
        <v>6.6166666666666674E-3</v>
      </c>
      <c r="K87" s="5">
        <f t="shared" si="25"/>
        <v>2.8479285479798805E-2</v>
      </c>
      <c r="L87" s="4">
        <f t="shared" si="34"/>
        <v>28.479285479798804</v>
      </c>
      <c r="N87" s="5">
        <f t="shared" si="35"/>
        <v>7.5790646911505612E-3</v>
      </c>
      <c r="O87" s="4">
        <f t="shared" si="23"/>
        <v>7.5790646911505615</v>
      </c>
      <c r="Q87" s="5">
        <f t="shared" ca="1" si="26"/>
        <v>5.3275819188830141E-2</v>
      </c>
      <c r="R87" s="1">
        <f t="shared" ca="1" si="36"/>
        <v>9.6989780270304536E-4</v>
      </c>
      <c r="S87" s="1">
        <f t="shared" ca="1" si="37"/>
        <v>2.6925051531841389E-7</v>
      </c>
      <c r="T87" s="1">
        <f t="shared" ca="1" si="38"/>
        <v>336666666.66666597</v>
      </c>
      <c r="U87" s="1">
        <f t="shared" si="27"/>
        <v>336666666.66666669</v>
      </c>
      <c r="V87" s="5">
        <f t="shared" ca="1" si="39"/>
        <v>5.3275819188830141E-2</v>
      </c>
      <c r="W87" s="4">
        <f t="shared" ca="1" si="40"/>
        <v>53.275819188830141</v>
      </c>
      <c r="Y87" s="4">
        <f t="shared" si="28"/>
        <v>100</v>
      </c>
      <c r="Z87" s="4"/>
      <c r="AA87" s="4">
        <f t="shared" si="29"/>
        <v>97.233333333333334</v>
      </c>
      <c r="AC87" s="5">
        <f t="shared" si="30"/>
        <v>4.4926855745246179E-2</v>
      </c>
      <c r="AD87" s="4">
        <f t="shared" si="41"/>
        <v>44.926855745246179</v>
      </c>
      <c r="AF87" s="5">
        <f t="shared" ca="1" si="42"/>
        <v>4.9797553705266347E-2</v>
      </c>
      <c r="AG87" s="1">
        <f t="shared" ca="1" si="31"/>
        <v>2.141179709568742E-7</v>
      </c>
      <c r="AH87" s="1">
        <f t="shared" si="32"/>
        <v>2.1411797095687404E-7</v>
      </c>
      <c r="AI87" s="5">
        <f t="shared" ca="1" si="43"/>
        <v>4.9797553705266347E-2</v>
      </c>
      <c r="AJ87" s="4">
        <f t="shared" ca="1" si="44"/>
        <v>49.797553705266346</v>
      </c>
    </row>
    <row r="88" spans="7:36" x14ac:dyDescent="0.25">
      <c r="G88">
        <f t="shared" si="45"/>
        <v>82</v>
      </c>
      <c r="H88" s="4">
        <f t="shared" si="24"/>
        <v>6.7333333333333334</v>
      </c>
      <c r="I88" s="5">
        <f t="shared" si="33"/>
        <v>6.7333333333333334E-3</v>
      </c>
      <c r="K88" s="5">
        <f t="shared" si="25"/>
        <v>2.8217144394752789E-2</v>
      </c>
      <c r="L88" s="4">
        <f t="shared" si="34"/>
        <v>28.21714439475279</v>
      </c>
      <c r="N88" s="5">
        <f t="shared" si="35"/>
        <v>7.6743541456447129E-3</v>
      </c>
      <c r="O88" s="4">
        <f t="shared" si="23"/>
        <v>7.6743541456447133</v>
      </c>
      <c r="Q88" s="5">
        <f t="shared" ca="1" si="26"/>
        <v>5.3066559685678888E-2</v>
      </c>
      <c r="R88" s="1">
        <f t="shared" ca="1" si="36"/>
        <v>9.8010483173932138E-4</v>
      </c>
      <c r="S88" s="1">
        <f t="shared" ca="1" si="37"/>
        <v>2.6856166642534789E-7</v>
      </c>
      <c r="T88" s="1">
        <f t="shared" ca="1" si="38"/>
        <v>336666666.66666585</v>
      </c>
      <c r="U88" s="1">
        <f t="shared" si="27"/>
        <v>336666666.66666669</v>
      </c>
      <c r="V88" s="5">
        <f t="shared" ca="1" si="39"/>
        <v>5.3066559685678888E-2</v>
      </c>
      <c r="W88" s="4">
        <f t="shared" ca="1" si="40"/>
        <v>53.066559685678889</v>
      </c>
      <c r="Y88" s="4">
        <f t="shared" si="28"/>
        <v>100</v>
      </c>
      <c r="Z88" s="4"/>
      <c r="AA88" s="4">
        <f t="shared" si="29"/>
        <v>97.466666666666669</v>
      </c>
      <c r="AC88" s="5">
        <f t="shared" si="30"/>
        <v>4.3917108244709742E-2</v>
      </c>
      <c r="AD88" s="4">
        <f t="shared" si="41"/>
        <v>43.917108244709745</v>
      </c>
      <c r="AF88" s="5">
        <f t="shared" ca="1" si="42"/>
        <v>4.9647464538563404E-2</v>
      </c>
      <c r="AG88" s="1">
        <f t="shared" ca="1" si="31"/>
        <v>2.1411797095687434E-7</v>
      </c>
      <c r="AH88" s="1">
        <f t="shared" si="32"/>
        <v>2.1411797095687404E-7</v>
      </c>
      <c r="AI88" s="5">
        <f t="shared" ca="1" si="43"/>
        <v>4.9647464538563404E-2</v>
      </c>
      <c r="AJ88" s="4">
        <f t="shared" ca="1" si="44"/>
        <v>49.647464538563405</v>
      </c>
    </row>
    <row r="89" spans="7:36" x14ac:dyDescent="0.25">
      <c r="G89">
        <f t="shared" si="45"/>
        <v>83</v>
      </c>
      <c r="H89" s="4">
        <f t="shared" si="24"/>
        <v>6.85</v>
      </c>
      <c r="I89" s="5">
        <f t="shared" si="33"/>
        <v>6.8499999999999993E-3</v>
      </c>
      <c r="K89" s="5">
        <f t="shared" si="25"/>
        <v>2.7967906736772408E-2</v>
      </c>
      <c r="L89" s="4">
        <f t="shared" si="34"/>
        <v>27.967906736772406</v>
      </c>
      <c r="N89" s="5">
        <f t="shared" si="35"/>
        <v>7.7706482429483687E-3</v>
      </c>
      <c r="O89" s="4">
        <f t="shared" ref="O89:O115" si="46">IF(N89&lt;0,O90/1000*2,N89)*1000</f>
        <v>7.7706482429483685</v>
      </c>
      <c r="Q89" s="5">
        <f t="shared" ca="1" si="26"/>
        <v>5.2865470229443351E-2</v>
      </c>
      <c r="R89" s="1">
        <f t="shared" ca="1" si="36"/>
        <v>9.9024876308644819E-4</v>
      </c>
      <c r="S89" s="1">
        <f t="shared" ca="1" si="37"/>
        <v>2.6790511872795382E-7</v>
      </c>
      <c r="T89" s="1">
        <f t="shared" ca="1" si="38"/>
        <v>336666666.66666645</v>
      </c>
      <c r="U89" s="1">
        <f t="shared" si="27"/>
        <v>336666666.66666669</v>
      </c>
      <c r="V89" s="5">
        <f t="shared" ca="1" si="39"/>
        <v>5.2865470229443351E-2</v>
      </c>
      <c r="W89" s="4">
        <f t="shared" ca="1" si="40"/>
        <v>52.865470229443353</v>
      </c>
      <c r="Y89" s="4">
        <f t="shared" si="28"/>
        <v>100</v>
      </c>
      <c r="Z89" s="4"/>
      <c r="AA89" s="4">
        <f t="shared" si="29"/>
        <v>97.7</v>
      </c>
      <c r="AC89" s="5">
        <f t="shared" si="30"/>
        <v>4.2937781989122639E-2</v>
      </c>
      <c r="AD89" s="4">
        <f t="shared" si="41"/>
        <v>42.937781989122641</v>
      </c>
      <c r="AF89" s="5">
        <f t="shared" ca="1" si="42"/>
        <v>4.9502822958688034E-2</v>
      </c>
      <c r="AG89" s="1">
        <f t="shared" ca="1" si="31"/>
        <v>2.1411797095687423E-7</v>
      </c>
      <c r="AH89" s="1">
        <f t="shared" si="32"/>
        <v>2.1411797095687404E-7</v>
      </c>
      <c r="AI89" s="5">
        <f t="shared" ca="1" si="43"/>
        <v>4.9502822958688034E-2</v>
      </c>
      <c r="AJ89" s="4">
        <f t="shared" ca="1" si="44"/>
        <v>49.502822958688036</v>
      </c>
    </row>
    <row r="90" spans="7:36" x14ac:dyDescent="0.25">
      <c r="G90">
        <f t="shared" si="45"/>
        <v>84</v>
      </c>
      <c r="H90" s="4">
        <f t="shared" si="24"/>
        <v>6.9666666666666668</v>
      </c>
      <c r="I90" s="5">
        <f t="shared" si="33"/>
        <v>6.966666666666667E-3</v>
      </c>
      <c r="K90" s="5">
        <f t="shared" si="25"/>
        <v>2.7730924247560112E-2</v>
      </c>
      <c r="L90" s="4">
        <f t="shared" si="34"/>
        <v>27.730924247560111</v>
      </c>
      <c r="N90" s="5">
        <f t="shared" si="35"/>
        <v>7.8678745580061139E-3</v>
      </c>
      <c r="O90" s="4">
        <f t="shared" si="46"/>
        <v>7.8678745580061138</v>
      </c>
      <c r="Q90" s="5">
        <f t="shared" ca="1" si="26"/>
        <v>5.2672146160095516E-2</v>
      </c>
      <c r="R90" s="1">
        <f t="shared" ca="1" si="36"/>
        <v>1.0003297236173064E-3</v>
      </c>
      <c r="S90" s="1">
        <f t="shared" ca="1" si="37"/>
        <v>2.6727876159284318E-7</v>
      </c>
      <c r="T90" s="1">
        <f t="shared" ca="1" si="38"/>
        <v>336666666.66666603</v>
      </c>
      <c r="U90" s="1">
        <f t="shared" si="27"/>
        <v>336666666.66666669</v>
      </c>
      <c r="V90" s="5">
        <f t="shared" ca="1" si="39"/>
        <v>5.2672146160095516E-2</v>
      </c>
      <c r="W90" s="4">
        <f t="shared" ca="1" si="40"/>
        <v>52.672146160095515</v>
      </c>
      <c r="Y90" s="4">
        <f t="shared" si="28"/>
        <v>100</v>
      </c>
      <c r="Z90" s="4"/>
      <c r="AA90" s="4">
        <f t="shared" si="29"/>
        <v>97.933333333333351</v>
      </c>
      <c r="AC90" s="5">
        <f t="shared" si="30"/>
        <v>4.1987348638427596E-2</v>
      </c>
      <c r="AD90" s="4">
        <f t="shared" si="41"/>
        <v>41.987348638427598</v>
      </c>
      <c r="AF90" s="5">
        <f t="shared" ca="1" si="42"/>
        <v>4.9363400217372858E-2</v>
      </c>
      <c r="AG90" s="1">
        <f t="shared" ca="1" si="31"/>
        <v>2.1411797095687434E-7</v>
      </c>
      <c r="AH90" s="1">
        <f t="shared" si="32"/>
        <v>2.1411797095687404E-7</v>
      </c>
      <c r="AI90" s="5">
        <f t="shared" ca="1" si="43"/>
        <v>4.9363400217372858E-2</v>
      </c>
      <c r="AJ90" s="4">
        <f t="shared" ca="1" si="44"/>
        <v>49.363400217372856</v>
      </c>
    </row>
    <row r="91" spans="7:36" x14ac:dyDescent="0.25">
      <c r="G91">
        <f t="shared" si="45"/>
        <v>85</v>
      </c>
      <c r="H91" s="4">
        <f t="shared" si="24"/>
        <v>7.083333333333333</v>
      </c>
      <c r="I91" s="5">
        <f t="shared" si="33"/>
        <v>7.083333333333333E-3</v>
      </c>
      <c r="K91" s="5">
        <f t="shared" si="25"/>
        <v>2.7505591377600298E-2</v>
      </c>
      <c r="L91" s="4">
        <f t="shared" si="34"/>
        <v>27.505591377600297</v>
      </c>
      <c r="N91" s="5">
        <f t="shared" si="35"/>
        <v>7.9659676315781691E-3</v>
      </c>
      <c r="O91" s="4">
        <f t="shared" si="46"/>
        <v>7.9659676315781693</v>
      </c>
      <c r="Q91" s="5">
        <f t="shared" ca="1" si="26"/>
        <v>5.2486210110527821E-2</v>
      </c>
      <c r="R91" s="1">
        <f t="shared" ca="1" si="36"/>
        <v>1.0103478542901276E-3</v>
      </c>
      <c r="S91" s="1">
        <f t="shared" ca="1" si="37"/>
        <v>2.6668066329808368E-7</v>
      </c>
      <c r="T91" s="1">
        <f t="shared" ca="1" si="38"/>
        <v>336666666.66666615</v>
      </c>
      <c r="U91" s="1">
        <f t="shared" si="27"/>
        <v>336666666.66666669</v>
      </c>
      <c r="V91" s="5">
        <f t="shared" ca="1" si="39"/>
        <v>5.2486210110527821E-2</v>
      </c>
      <c r="W91" s="4">
        <f t="shared" ca="1" si="40"/>
        <v>52.486210110527821</v>
      </c>
      <c r="Y91" s="4">
        <f t="shared" si="28"/>
        <v>100</v>
      </c>
      <c r="Z91" s="4"/>
      <c r="AA91" s="4">
        <f t="shared" si="29"/>
        <v>98.166666666666671</v>
      </c>
      <c r="AC91" s="5">
        <f t="shared" si="30"/>
        <v>4.1064380543206443E-2</v>
      </c>
      <c r="AD91" s="4">
        <f t="shared" si="41"/>
        <v>41.06438054320644</v>
      </c>
      <c r="AF91" s="5">
        <f t="shared" ca="1" si="42"/>
        <v>4.9228980114677856E-2</v>
      </c>
      <c r="AG91" s="1">
        <f t="shared" ca="1" si="31"/>
        <v>2.1411797095687428E-7</v>
      </c>
      <c r="AH91" s="1">
        <f t="shared" si="32"/>
        <v>2.1411797095687404E-7</v>
      </c>
      <c r="AI91" s="5">
        <f t="shared" ca="1" si="43"/>
        <v>4.9228980114677856E-2</v>
      </c>
      <c r="AJ91" s="4">
        <f t="shared" ca="1" si="44"/>
        <v>49.228980114677853</v>
      </c>
    </row>
    <row r="92" spans="7:36" x14ac:dyDescent="0.25">
      <c r="G92">
        <f t="shared" si="45"/>
        <v>86</v>
      </c>
      <c r="H92" s="4">
        <f t="shared" si="24"/>
        <v>7.2</v>
      </c>
      <c r="I92" s="5">
        <f t="shared" si="33"/>
        <v>7.1999999999999998E-3</v>
      </c>
      <c r="K92" s="5">
        <f t="shared" si="25"/>
        <v>2.7291341825957084E-2</v>
      </c>
      <c r="L92" s="4">
        <f t="shared" si="34"/>
        <v>27.291341825957083</v>
      </c>
      <c r="N92" s="5">
        <f t="shared" si="35"/>
        <v>8.0648681421834848E-3</v>
      </c>
      <c r="O92" s="4">
        <f t="shared" si="46"/>
        <v>8.0648681421834851</v>
      </c>
      <c r="Q92" s="5">
        <f t="shared" ca="1" si="26"/>
        <v>5.2307309627070364E-2</v>
      </c>
      <c r="R92" s="1">
        <f t="shared" ca="1" si="36"/>
        <v>1.0203033063427513E-3</v>
      </c>
      <c r="S92" s="1">
        <f t="shared" ca="1" si="37"/>
        <v>2.6610905261974383E-7</v>
      </c>
      <c r="T92" s="1">
        <f t="shared" ca="1" si="38"/>
        <v>336666666.66666591</v>
      </c>
      <c r="U92" s="1">
        <f t="shared" si="27"/>
        <v>336666666.66666669</v>
      </c>
      <c r="V92" s="5">
        <f t="shared" ca="1" si="39"/>
        <v>5.2307309627070364E-2</v>
      </c>
      <c r="W92" s="4">
        <f t="shared" ca="1" si="40"/>
        <v>52.307309627070367</v>
      </c>
      <c r="Y92" s="4">
        <f t="shared" si="28"/>
        <v>100</v>
      </c>
      <c r="Z92" s="4"/>
      <c r="AA92" s="4">
        <f t="shared" si="29"/>
        <v>98.4</v>
      </c>
      <c r="AC92" s="5">
        <f t="shared" si="30"/>
        <v>4.016754258687362E-2</v>
      </c>
      <c r="AD92" s="4">
        <f t="shared" si="41"/>
        <v>40.167542586873623</v>
      </c>
      <c r="AF92" s="5">
        <f t="shared" ca="1" si="42"/>
        <v>4.9099358114084821E-2</v>
      </c>
      <c r="AG92" s="1">
        <f t="shared" ca="1" si="31"/>
        <v>2.1411797095687434E-7</v>
      </c>
      <c r="AH92" s="1">
        <f t="shared" si="32"/>
        <v>2.1411797095687404E-7</v>
      </c>
      <c r="AI92" s="5">
        <f t="shared" ca="1" si="43"/>
        <v>4.9099358114084821E-2</v>
      </c>
      <c r="AJ92" s="4">
        <f t="shared" ca="1" si="44"/>
        <v>49.099358114084822</v>
      </c>
    </row>
    <row r="93" spans="7:36" x14ac:dyDescent="0.25">
      <c r="G93">
        <f t="shared" si="45"/>
        <v>87</v>
      </c>
      <c r="H93" s="4">
        <f t="shared" si="24"/>
        <v>7.3166666666666664</v>
      </c>
      <c r="I93" s="5">
        <f t="shared" si="33"/>
        <v>7.3166666666666666E-3</v>
      </c>
      <c r="K93" s="5">
        <f t="shared" si="25"/>
        <v>2.7087645411116461E-2</v>
      </c>
      <c r="L93" s="4">
        <f t="shared" si="34"/>
        <v>27.087645411116462</v>
      </c>
      <c r="N93" s="5">
        <f t="shared" si="35"/>
        <v>8.1645221941478996E-3</v>
      </c>
      <c r="O93" s="4">
        <f t="shared" si="46"/>
        <v>8.1645221941478994</v>
      </c>
      <c r="Q93" s="5">
        <f t="shared" ca="1" si="26"/>
        <v>5.2135115041653024E-2</v>
      </c>
      <c r="R93" s="1">
        <f t="shared" ca="1" si="36"/>
        <v>1.0301962380384346E-3</v>
      </c>
      <c r="S93" s="1">
        <f t="shared" ca="1" si="37"/>
        <v>2.655623026243422E-7</v>
      </c>
      <c r="T93" s="1">
        <f t="shared" ca="1" si="38"/>
        <v>336666666.66666639</v>
      </c>
      <c r="U93" s="1">
        <f t="shared" si="27"/>
        <v>336666666.66666669</v>
      </c>
      <c r="V93" s="5">
        <f t="shared" ca="1" si="39"/>
        <v>5.2135115041653024E-2</v>
      </c>
      <c r="W93" s="4">
        <f t="shared" ca="1" si="40"/>
        <v>52.135115041653023</v>
      </c>
      <c r="Y93" s="4">
        <f t="shared" si="28"/>
        <v>100</v>
      </c>
      <c r="Z93" s="4"/>
      <c r="AA93" s="4">
        <f t="shared" si="29"/>
        <v>98.63333333333334</v>
      </c>
      <c r="AC93" s="5">
        <f t="shared" si="30"/>
        <v>3.9295584808343359E-2</v>
      </c>
      <c r="AD93" s="4">
        <f t="shared" si="41"/>
        <v>39.295584808343357</v>
      </c>
      <c r="AF93" s="5">
        <f t="shared" ca="1" si="42"/>
        <v>4.8974340533239451E-2</v>
      </c>
      <c r="AG93" s="1">
        <f t="shared" ca="1" si="31"/>
        <v>2.1411797095687428E-7</v>
      </c>
      <c r="AH93" s="1">
        <f t="shared" si="32"/>
        <v>2.1411797095687404E-7</v>
      </c>
      <c r="AI93" s="5">
        <f t="shared" ca="1" si="43"/>
        <v>4.8974340533239451E-2</v>
      </c>
      <c r="AJ93" s="4">
        <f t="shared" ca="1" si="44"/>
        <v>48.974340533239449</v>
      </c>
    </row>
    <row r="94" spans="7:36" x14ac:dyDescent="0.25">
      <c r="G94">
        <f t="shared" si="45"/>
        <v>88</v>
      </c>
      <c r="H94" s="4">
        <f t="shared" si="24"/>
        <v>7.4333333333333336</v>
      </c>
      <c r="I94" s="5">
        <f t="shared" si="33"/>
        <v>7.4333333333333335E-3</v>
      </c>
      <c r="K94" s="5">
        <f t="shared" si="25"/>
        <v>2.6894005236502528E-2</v>
      </c>
      <c r="L94" s="4">
        <f t="shared" si="34"/>
        <v>26.894005236502529</v>
      </c>
      <c r="N94" s="5">
        <f t="shared" si="35"/>
        <v>8.2648807031396408E-3</v>
      </c>
      <c r="O94" s="4">
        <f t="shared" si="46"/>
        <v>8.2648807031396405</v>
      </c>
      <c r="Q94" s="5">
        <f t="shared" ca="1" si="26"/>
        <v>5.1969317564636457E-2</v>
      </c>
      <c r="R94" s="1">
        <f t="shared" ca="1" si="36"/>
        <v>1.0400268118854656E-3</v>
      </c>
      <c r="S94" s="1">
        <f t="shared" ca="1" si="37"/>
        <v>2.6503891636819218E-7</v>
      </c>
      <c r="T94" s="1">
        <f t="shared" ca="1" si="38"/>
        <v>336666666.66666615</v>
      </c>
      <c r="U94" s="1">
        <f t="shared" si="27"/>
        <v>336666666.66666669</v>
      </c>
      <c r="V94" s="5">
        <f t="shared" ca="1" si="39"/>
        <v>5.1969317564636457E-2</v>
      </c>
      <c r="W94" s="4">
        <f t="shared" ca="1" si="40"/>
        <v>51.969317564636455</v>
      </c>
      <c r="Y94" s="4">
        <f t="shared" si="28"/>
        <v>100</v>
      </c>
      <c r="Z94" s="4"/>
      <c r="AA94" s="4">
        <f t="shared" si="29"/>
        <v>98.866666666666674</v>
      </c>
      <c r="AC94" s="5">
        <f t="shared" si="30"/>
        <v>3.8447335719423173E-2</v>
      </c>
      <c r="AD94" s="4">
        <f t="shared" si="41"/>
        <v>38.447335719423172</v>
      </c>
      <c r="AF94" s="5">
        <f t="shared" ca="1" si="42"/>
        <v>4.8853743802782672E-2</v>
      </c>
      <c r="AG94" s="1">
        <f t="shared" ca="1" si="31"/>
        <v>2.1411797095687428E-7</v>
      </c>
      <c r="AH94" s="1">
        <f t="shared" si="32"/>
        <v>2.1411797095687404E-7</v>
      </c>
      <c r="AI94" s="5">
        <f t="shared" ca="1" si="43"/>
        <v>4.8853743802782672E-2</v>
      </c>
      <c r="AJ94" s="4">
        <f t="shared" ca="1" si="44"/>
        <v>48.853743802782674</v>
      </c>
    </row>
    <row r="95" spans="7:36" x14ac:dyDescent="0.25">
      <c r="G95">
        <f t="shared" si="45"/>
        <v>89</v>
      </c>
      <c r="H95" s="4">
        <f t="shared" si="24"/>
        <v>7.55</v>
      </c>
      <c r="I95" s="5">
        <f t="shared" si="33"/>
        <v>7.5499999999999994E-3</v>
      </c>
      <c r="K95" s="5">
        <f t="shared" si="25"/>
        <v>2.670995511879351E-2</v>
      </c>
      <c r="L95" s="4">
        <f t="shared" si="34"/>
        <v>26.709955118793509</v>
      </c>
      <c r="N95" s="5">
        <f t="shared" si="35"/>
        <v>8.3658988639152727E-3</v>
      </c>
      <c r="O95" s="4">
        <f t="shared" si="46"/>
        <v>8.3658988639152732</v>
      </c>
      <c r="Q95" s="5">
        <f t="shared" ca="1" si="26"/>
        <v>5.1809627571646519E-2</v>
      </c>
      <c r="R95" s="1">
        <f t="shared" ca="1" si="36"/>
        <v>1.0497951922642723E-3</v>
      </c>
      <c r="S95" s="1">
        <f t="shared" ca="1" si="37"/>
        <v>2.6453751424956449E-7</v>
      </c>
      <c r="T95" s="1">
        <f t="shared" ca="1" si="38"/>
        <v>336666666.66666621</v>
      </c>
      <c r="U95" s="1">
        <f t="shared" si="27"/>
        <v>336666666.66666669</v>
      </c>
      <c r="V95" s="5">
        <f t="shared" ca="1" si="39"/>
        <v>5.1809627571646519E-2</v>
      </c>
      <c r="W95" s="4">
        <f t="shared" ca="1" si="40"/>
        <v>51.809627571646516</v>
      </c>
      <c r="Y95" s="4">
        <f t="shared" si="28"/>
        <v>100</v>
      </c>
      <c r="Z95" s="4"/>
      <c r="AA95" s="4">
        <f t="shared" si="29"/>
        <v>99.100000000000009</v>
      </c>
      <c r="AC95" s="5">
        <f t="shared" si="30"/>
        <v>3.7621696241786767E-2</v>
      </c>
      <c r="AD95" s="4">
        <f t="shared" si="41"/>
        <v>37.621696241786765</v>
      </c>
      <c r="AF95" s="5">
        <f t="shared" ca="1" si="42"/>
        <v>4.8737393786573754E-2</v>
      </c>
      <c r="AG95" s="1">
        <f t="shared" ca="1" si="31"/>
        <v>2.1411797095687428E-7</v>
      </c>
      <c r="AH95" s="1">
        <f t="shared" si="32"/>
        <v>2.1411797095687404E-7</v>
      </c>
      <c r="AI95" s="5">
        <f t="shared" ca="1" si="43"/>
        <v>4.8737393786573754E-2</v>
      </c>
      <c r="AJ95" s="4">
        <f t="shared" ca="1" si="44"/>
        <v>48.737393786573755</v>
      </c>
    </row>
    <row r="96" spans="7:36" x14ac:dyDescent="0.25">
      <c r="G96">
        <f t="shared" si="45"/>
        <v>90</v>
      </c>
      <c r="H96" s="4">
        <f t="shared" si="24"/>
        <v>7.666666666666667</v>
      </c>
      <c r="I96" s="5">
        <f t="shared" si="33"/>
        <v>7.6666666666666671E-3</v>
      </c>
      <c r="K96" s="5">
        <f t="shared" si="25"/>
        <v>2.6535057251043756E-2</v>
      </c>
      <c r="L96" s="4">
        <f t="shared" si="34"/>
        <v>26.535057251043757</v>
      </c>
      <c r="N96" s="5">
        <f t="shared" si="35"/>
        <v>8.4675356876797898E-3</v>
      </c>
      <c r="O96" s="4">
        <f t="shared" si="46"/>
        <v>8.4675356876797903</v>
      </c>
      <c r="Q96" s="5">
        <f t="shared" ca="1" si="26"/>
        <v>5.1655773061394898E-2</v>
      </c>
      <c r="R96" s="1">
        <f t="shared" ca="1" si="36"/>
        <v>1.0595015434053778E-3</v>
      </c>
      <c r="S96" s="1">
        <f t="shared" ca="1" si="37"/>
        <v>2.6405682279716786E-7</v>
      </c>
      <c r="T96" s="1">
        <f t="shared" ca="1" si="38"/>
        <v>336666666.66666621</v>
      </c>
      <c r="U96" s="1">
        <f t="shared" si="27"/>
        <v>336666666.66666669</v>
      </c>
      <c r="V96" s="5">
        <f t="shared" ca="1" si="39"/>
        <v>5.1655773061394898E-2</v>
      </c>
      <c r="W96" s="4">
        <f t="shared" ca="1" si="40"/>
        <v>51.655773061394896</v>
      </c>
      <c r="Y96" s="4">
        <f t="shared" si="28"/>
        <v>100</v>
      </c>
      <c r="Z96" s="4"/>
      <c r="AA96" s="4">
        <f t="shared" si="29"/>
        <v>99.333333333333343</v>
      </c>
      <c r="AC96" s="5">
        <f t="shared" si="30"/>
        <v>3.6817634197527684E-2</v>
      </c>
      <c r="AD96" s="4">
        <f t="shared" si="41"/>
        <v>36.817634197527681</v>
      </c>
      <c r="AF96" s="5">
        <f t="shared" ca="1" si="42"/>
        <v>4.862512515735911E-2</v>
      </c>
      <c r="AG96" s="1">
        <f t="shared" ca="1" si="31"/>
        <v>2.1411797095687423E-7</v>
      </c>
      <c r="AH96" s="1">
        <f t="shared" si="32"/>
        <v>2.1411797095687404E-7</v>
      </c>
      <c r="AI96" s="5">
        <f t="shared" ca="1" si="43"/>
        <v>4.862512515735911E-2</v>
      </c>
      <c r="AJ96" s="4">
        <f t="shared" ca="1" si="44"/>
        <v>48.625125157359108</v>
      </c>
    </row>
    <row r="97" spans="7:36" x14ac:dyDescent="0.25">
      <c r="G97">
        <f t="shared" si="45"/>
        <v>91</v>
      </c>
      <c r="H97" s="4">
        <f t="shared" si="24"/>
        <v>7.7833333333333332</v>
      </c>
      <c r="I97" s="5">
        <f t="shared" si="33"/>
        <v>7.7833333333333331E-3</v>
      </c>
      <c r="K97" s="5">
        <f t="shared" si="25"/>
        <v>2.6368900075974578E-2</v>
      </c>
      <c r="L97" s="4">
        <f t="shared" si="34"/>
        <v>26.36890007597458</v>
      </c>
      <c r="N97" s="5">
        <f t="shared" si="35"/>
        <v>8.5697535986269391E-3</v>
      </c>
      <c r="O97" s="4">
        <f t="shared" si="46"/>
        <v>8.5697535986269386</v>
      </c>
      <c r="Q97" s="5">
        <f t="shared" ca="1" si="26"/>
        <v>5.1507498264562662E-2</v>
      </c>
      <c r="R97" s="1">
        <f t="shared" ca="1" si="36"/>
        <v>1.0691460276697233E-3</v>
      </c>
      <c r="S97" s="1">
        <f t="shared" ca="1" si="37"/>
        <v>2.6359566470993473E-7</v>
      </c>
      <c r="T97" s="1">
        <f t="shared" ca="1" si="38"/>
        <v>336666666.66666627</v>
      </c>
      <c r="U97" s="1">
        <f t="shared" si="27"/>
        <v>336666666.66666669</v>
      </c>
      <c r="V97" s="5">
        <f t="shared" ca="1" si="39"/>
        <v>5.1507498264562662E-2</v>
      </c>
      <c r="W97" s="4">
        <f t="shared" ca="1" si="40"/>
        <v>51.507498264562663</v>
      </c>
      <c r="Y97" s="4">
        <f t="shared" si="28"/>
        <v>100</v>
      </c>
      <c r="Z97" s="4"/>
      <c r="AA97" s="4">
        <f t="shared" si="29"/>
        <v>99.566666666666663</v>
      </c>
      <c r="AC97" s="5">
        <f t="shared" si="30"/>
        <v>3.6034179295209287E-2</v>
      </c>
      <c r="AD97" s="4">
        <f t="shared" si="41"/>
        <v>36.034179295209285</v>
      </c>
      <c r="AF97" s="5">
        <f t="shared" ca="1" si="42"/>
        <v>4.8516780822597493E-2</v>
      </c>
      <c r="AG97" s="1">
        <f t="shared" ca="1" si="31"/>
        <v>2.1411797095687423E-7</v>
      </c>
      <c r="AH97" s="1">
        <f t="shared" si="32"/>
        <v>2.1411797095687404E-7</v>
      </c>
      <c r="AI97" s="5">
        <f t="shared" ca="1" si="43"/>
        <v>4.8516780822597493E-2</v>
      </c>
      <c r="AJ97" s="4">
        <f t="shared" ca="1" si="44"/>
        <v>48.516780822597489</v>
      </c>
    </row>
    <row r="98" spans="7:36" x14ac:dyDescent="0.25">
      <c r="G98">
        <f t="shared" si="45"/>
        <v>92</v>
      </c>
      <c r="H98" s="4">
        <f t="shared" si="24"/>
        <v>7.9</v>
      </c>
      <c r="I98" s="5">
        <f t="shared" si="33"/>
        <v>7.9000000000000008E-3</v>
      </c>
      <c r="K98" s="5">
        <f t="shared" si="25"/>
        <v>2.6211096347707723E-2</v>
      </c>
      <c r="L98" s="4">
        <f t="shared" si="34"/>
        <v>26.211096347707723</v>
      </c>
      <c r="N98" s="5">
        <f t="shared" si="35"/>
        <v>8.6725180809790244E-3</v>
      </c>
      <c r="O98" s="4">
        <f t="shared" si="46"/>
        <v>8.6725180809790245</v>
      </c>
      <c r="Q98" s="5">
        <f t="shared" ca="1" si="26"/>
        <v>5.136456238645689E-2</v>
      </c>
      <c r="R98" s="1">
        <f t="shared" ca="1" si="36"/>
        <v>1.078728804089827E-3</v>
      </c>
      <c r="S98" s="1">
        <f t="shared" ca="1" si="37"/>
        <v>2.6315294998958994E-7</v>
      </c>
      <c r="T98" s="1">
        <f t="shared" ca="1" si="38"/>
        <v>336666666.66666615</v>
      </c>
      <c r="U98" s="1">
        <f t="shared" si="27"/>
        <v>336666666.66666669</v>
      </c>
      <c r="V98" s="5">
        <f t="shared" ca="1" si="39"/>
        <v>5.136456238645689E-2</v>
      </c>
      <c r="W98" s="4">
        <f t="shared" ca="1" si="40"/>
        <v>51.364562386456889</v>
      </c>
      <c r="Y98" s="4">
        <f t="shared" si="28"/>
        <v>100</v>
      </c>
      <c r="Z98" s="4"/>
      <c r="AA98" s="4">
        <f t="shared" si="29"/>
        <v>99.8</v>
      </c>
      <c r="AC98" s="5">
        <f t="shared" si="30"/>
        <v>3.5270418560188616E-2</v>
      </c>
      <c r="AD98" s="4">
        <f t="shared" si="41"/>
        <v>35.270418560188617</v>
      </c>
      <c r="AF98" s="5">
        <f t="shared" ca="1" si="42"/>
        <v>4.8412211395728127E-2</v>
      </c>
      <c r="AG98" s="1">
        <f t="shared" ca="1" si="31"/>
        <v>2.1411797095687428E-7</v>
      </c>
      <c r="AH98" s="1">
        <f t="shared" si="32"/>
        <v>2.1411797095687404E-7</v>
      </c>
      <c r="AI98" s="5">
        <f t="shared" ca="1" si="43"/>
        <v>4.8412211395728127E-2</v>
      </c>
      <c r="AJ98" s="4">
        <f t="shared" ca="1" si="44"/>
        <v>48.412211395728129</v>
      </c>
    </row>
    <row r="99" spans="7:36" x14ac:dyDescent="0.25">
      <c r="G99">
        <f t="shared" si="45"/>
        <v>93</v>
      </c>
      <c r="H99" s="4">
        <f t="shared" si="24"/>
        <v>8.0166666666666657</v>
      </c>
      <c r="I99" s="5">
        <f t="shared" si="33"/>
        <v>8.016666666666665E-3</v>
      </c>
      <c r="K99" s="5">
        <f t="shared" si="25"/>
        <v>2.6061281362744552E-2</v>
      </c>
      <c r="L99" s="4">
        <f t="shared" si="34"/>
        <v>26.061281362744552</v>
      </c>
      <c r="N99" s="5">
        <f t="shared" si="35"/>
        <v>8.7757973692736361E-3</v>
      </c>
      <c r="O99" s="4">
        <f t="shared" si="46"/>
        <v>8.7757973692736364</v>
      </c>
      <c r="Q99" s="5">
        <f t="shared" ca="1" si="26"/>
        <v>5.1226738468397377E-2</v>
      </c>
      <c r="R99" s="1">
        <f t="shared" ca="1" si="36"/>
        <v>1.0882500271361271E-3</v>
      </c>
      <c r="S99" s="1">
        <f t="shared" ca="1" si="37"/>
        <v>2.6272766802981374E-7</v>
      </c>
      <c r="T99" s="1">
        <f t="shared" ca="1" si="38"/>
        <v>336666666.66666597</v>
      </c>
      <c r="U99" s="1">
        <f t="shared" si="27"/>
        <v>336666666.66666669</v>
      </c>
      <c r="V99" s="5">
        <f t="shared" ca="1" si="39"/>
        <v>5.1226738468397377E-2</v>
      </c>
      <c r="W99" s="4">
        <f t="shared" ca="1" si="40"/>
        <v>51.226738468397379</v>
      </c>
      <c r="Y99" s="4">
        <f t="shared" si="28"/>
        <v>100</v>
      </c>
      <c r="Z99" s="4"/>
      <c r="AA99" s="4">
        <f t="shared" si="29"/>
        <v>100.03333333333333</v>
      </c>
      <c r="AC99" s="5">
        <f t="shared" si="30"/>
        <v>3.4525492163955798E-2</v>
      </c>
      <c r="AD99" s="4">
        <f t="shared" si="41"/>
        <v>34.525492163955796</v>
      </c>
      <c r="AF99" s="5">
        <f t="shared" ca="1" si="42"/>
        <v>4.8311274708673628E-2</v>
      </c>
      <c r="AG99" s="1">
        <f t="shared" ca="1" si="31"/>
        <v>2.1411797095687428E-7</v>
      </c>
      <c r="AH99" s="1">
        <f t="shared" si="32"/>
        <v>2.1411797095687404E-7</v>
      </c>
      <c r="AI99" s="5">
        <f t="shared" ca="1" si="43"/>
        <v>4.8311274708673628E-2</v>
      </c>
      <c r="AJ99" s="4">
        <f t="shared" ca="1" si="44"/>
        <v>48.311274708673629</v>
      </c>
    </row>
    <row r="100" spans="7:36" x14ac:dyDescent="0.25">
      <c r="G100">
        <f t="shared" si="45"/>
        <v>94</v>
      </c>
      <c r="H100" s="4">
        <f t="shared" si="24"/>
        <v>8.1333333333333329</v>
      </c>
      <c r="I100" s="5">
        <f t="shared" si="33"/>
        <v>8.1333333333333327E-3</v>
      </c>
      <c r="K100" s="5">
        <f t="shared" si="25"/>
        <v>2.5919111343196983E-2</v>
      </c>
      <c r="L100" s="4">
        <f t="shared" si="34"/>
        <v>25.919111343196985</v>
      </c>
      <c r="N100" s="5">
        <f t="shared" si="35"/>
        <v>8.8795621758137825E-3</v>
      </c>
      <c r="O100" s="4">
        <f t="shared" si="46"/>
        <v>8.879562175813783</v>
      </c>
      <c r="Q100" s="5">
        <f t="shared" ca="1" si="26"/>
        <v>5.1093812354712304E-2</v>
      </c>
      <c r="R100" s="1">
        <f t="shared" ca="1" si="36"/>
        <v>1.097709845677869E-3</v>
      </c>
      <c r="S100" s="1">
        <f t="shared" ca="1" si="37"/>
        <v>2.6231888054469803E-7</v>
      </c>
      <c r="T100" s="1">
        <f t="shared" ca="1" si="38"/>
        <v>336666666.66666591</v>
      </c>
      <c r="U100" s="1">
        <f t="shared" si="27"/>
        <v>336666666.66666669</v>
      </c>
      <c r="V100" s="5">
        <f t="shared" ca="1" si="39"/>
        <v>5.1093812354712304E-2</v>
      </c>
      <c r="W100" s="4">
        <f t="shared" ca="1" si="40"/>
        <v>51.093812354712306</v>
      </c>
      <c r="Y100" s="4">
        <f t="shared" si="28"/>
        <v>100</v>
      </c>
      <c r="Z100" s="4"/>
      <c r="AA100" s="4">
        <f t="shared" si="29"/>
        <v>100.26666666666667</v>
      </c>
      <c r="AC100" s="5">
        <f t="shared" si="30"/>
        <v>3.3798589612423643E-2</v>
      </c>
      <c r="AD100" s="4">
        <f t="shared" si="41"/>
        <v>33.79858961242364</v>
      </c>
      <c r="AF100" s="5">
        <f t="shared" ca="1" si="42"/>
        <v>4.821383536181461E-2</v>
      </c>
      <c r="AG100" s="1">
        <f t="shared" ca="1" si="31"/>
        <v>2.1411797095687434E-7</v>
      </c>
      <c r="AH100" s="1">
        <f t="shared" si="32"/>
        <v>2.1411797095687404E-7</v>
      </c>
      <c r="AI100" s="5">
        <f t="shared" ca="1" si="43"/>
        <v>4.821383536181461E-2</v>
      </c>
      <c r="AJ100" s="4">
        <f t="shared" ca="1" si="44"/>
        <v>48.21383536181461</v>
      </c>
    </row>
    <row r="101" spans="7:36" x14ac:dyDescent="0.25">
      <c r="G101">
        <f t="shared" si="45"/>
        <v>95</v>
      </c>
      <c r="H101" s="4">
        <f t="shared" si="24"/>
        <v>8.25</v>
      </c>
      <c r="I101" s="5">
        <f t="shared" si="33"/>
        <v>8.2500000000000004E-3</v>
      </c>
      <c r="K101" s="5">
        <f t="shared" si="25"/>
        <v>2.578426195719891E-2</v>
      </c>
      <c r="L101" s="4">
        <f t="shared" si="34"/>
        <v>25.784261957198911</v>
      </c>
      <c r="N101" s="5">
        <f t="shared" si="35"/>
        <v>8.9837854501586701E-3</v>
      </c>
      <c r="O101" s="4">
        <f t="shared" si="46"/>
        <v>8.9837854501586705</v>
      </c>
      <c r="Q101" s="5">
        <f t="shared" ca="1" si="26"/>
        <v>5.0965581753871531E-2</v>
      </c>
      <c r="R101" s="1">
        <f t="shared" ca="1" si="36"/>
        <v>1.1071084021121605E-3</v>
      </c>
      <c r="S101" s="1">
        <f t="shared" ca="1" si="37"/>
        <v>2.619257152352159E-7</v>
      </c>
      <c r="T101" s="1">
        <f t="shared" ca="1" si="38"/>
        <v>336666666.66666585</v>
      </c>
      <c r="U101" s="1">
        <f t="shared" si="27"/>
        <v>336666666.66666669</v>
      </c>
      <c r="V101" s="5">
        <f t="shared" ca="1" si="39"/>
        <v>5.0965581753871531E-2</v>
      </c>
      <c r="W101" s="4">
        <f t="shared" ca="1" si="40"/>
        <v>50.965581753871533</v>
      </c>
      <c r="Y101" s="4">
        <f t="shared" si="28"/>
        <v>100</v>
      </c>
      <c r="Z101" s="4"/>
      <c r="AA101" s="4">
        <f t="shared" si="29"/>
        <v>100.5</v>
      </c>
      <c r="AC101" s="5">
        <f t="shared" si="30"/>
        <v>3.3088946257635157E-2</v>
      </c>
      <c r="AD101" s="4">
        <f t="shared" si="41"/>
        <v>33.088946257635158</v>
      </c>
      <c r="AF101" s="5">
        <f t="shared" ca="1" si="42"/>
        <v>4.8119764308064715E-2</v>
      </c>
      <c r="AG101" s="1">
        <f t="shared" ca="1" si="31"/>
        <v>2.1411797095687428E-7</v>
      </c>
      <c r="AH101" s="1">
        <f t="shared" si="32"/>
        <v>2.1411797095687404E-7</v>
      </c>
      <c r="AI101" s="5">
        <f t="shared" ca="1" si="43"/>
        <v>4.8119764308064715E-2</v>
      </c>
      <c r="AJ101" s="4">
        <f t="shared" ca="1" si="44"/>
        <v>48.119764308064717</v>
      </c>
    </row>
    <row r="102" spans="7:36" x14ac:dyDescent="0.25">
      <c r="G102">
        <f t="shared" si="45"/>
        <v>96</v>
      </c>
      <c r="H102" s="4">
        <f t="shared" si="24"/>
        <v>8.3666666666666671</v>
      </c>
      <c r="I102" s="5">
        <f t="shared" si="33"/>
        <v>8.3666666666666663E-3</v>
      </c>
      <c r="K102" s="5">
        <f t="shared" si="25"/>
        <v>2.5656426963107819E-2</v>
      </c>
      <c r="L102" s="4">
        <f t="shared" si="34"/>
        <v>25.656426963107819</v>
      </c>
      <c r="N102" s="5">
        <f t="shared" si="35"/>
        <v>9.088442166325858E-3</v>
      </c>
      <c r="O102" s="4">
        <f t="shared" si="46"/>
        <v>9.0884421663258586</v>
      </c>
      <c r="Q102" s="5">
        <f t="shared" ca="1" si="26"/>
        <v>5.0841855383703803E-2</v>
      </c>
      <c r="R102" s="1">
        <f t="shared" ca="1" si="36"/>
        <v>1.1164458316384753E-3</v>
      </c>
      <c r="S102" s="1">
        <f t="shared" ca="1" si="37"/>
        <v>2.6154736010603996E-7</v>
      </c>
      <c r="T102" s="1">
        <f t="shared" ca="1" si="38"/>
        <v>336666666.66666651</v>
      </c>
      <c r="U102" s="1">
        <f t="shared" si="27"/>
        <v>336666666.66666669</v>
      </c>
      <c r="V102" s="5">
        <f t="shared" ca="1" si="39"/>
        <v>5.0841855383703803E-2</v>
      </c>
      <c r="W102" s="4">
        <f t="shared" ca="1" si="40"/>
        <v>50.841855383703802</v>
      </c>
      <c r="Y102" s="4">
        <f t="shared" si="28"/>
        <v>100</v>
      </c>
      <c r="Z102" s="4"/>
      <c r="AA102" s="4">
        <f t="shared" si="29"/>
        <v>100.73333333333335</v>
      </c>
      <c r="AC102" s="5">
        <f t="shared" si="30"/>
        <v>3.2395840101320197E-2</v>
      </c>
      <c r="AD102" s="4">
        <f t="shared" si="41"/>
        <v>32.395840101320196</v>
      </c>
      <c r="AF102" s="5">
        <f t="shared" ca="1" si="42"/>
        <v>4.8028938468021538E-2</v>
      </c>
      <c r="AG102" s="1">
        <f t="shared" ca="1" si="31"/>
        <v>2.1411797095687436E-7</v>
      </c>
      <c r="AH102" s="1">
        <f t="shared" si="32"/>
        <v>2.1411797095687404E-7</v>
      </c>
      <c r="AI102" s="5">
        <f t="shared" ca="1" si="43"/>
        <v>4.8028938468021538E-2</v>
      </c>
      <c r="AJ102" s="4">
        <f t="shared" ca="1" si="44"/>
        <v>48.028938468021536</v>
      </c>
    </row>
    <row r="103" spans="7:36" x14ac:dyDescent="0.25">
      <c r="G103">
        <f t="shared" si="45"/>
        <v>97</v>
      </c>
      <c r="H103" s="4">
        <f t="shared" si="24"/>
        <v>8.4833333333333343</v>
      </c>
      <c r="I103" s="5">
        <f t="shared" si="33"/>
        <v>8.483333333333334E-3</v>
      </c>
      <c r="K103" s="5">
        <f t="shared" si="25"/>
        <v>2.553531696557982E-2</v>
      </c>
      <c r="L103" s="4">
        <f t="shared" si="34"/>
        <v>25.53531696557982</v>
      </c>
      <c r="N103" s="5">
        <f t="shared" si="35"/>
        <v>9.1935091340328429E-3</v>
      </c>
      <c r="O103" s="4">
        <f t="shared" si="46"/>
        <v>9.1935091340328423</v>
      </c>
      <c r="Q103" s="5">
        <f t="shared" ca="1" si="26"/>
        <v>5.0722452191867627E-2</v>
      </c>
      <c r="R103" s="1">
        <f t="shared" ca="1" si="36"/>
        <v>1.1257222616589901E-3</v>
      </c>
      <c r="S103" s="1">
        <f t="shared" ca="1" si="37"/>
        <v>2.6118305835665878E-7</v>
      </c>
      <c r="T103" s="1">
        <f t="shared" ca="1" si="38"/>
        <v>336666666.66666687</v>
      </c>
      <c r="U103" s="1">
        <f t="shared" si="27"/>
        <v>336666666.66666669</v>
      </c>
      <c r="V103" s="5">
        <f t="shared" ca="1" si="39"/>
        <v>5.0722452191867627E-2</v>
      </c>
      <c r="W103" s="4">
        <f t="shared" ca="1" si="40"/>
        <v>50.722452191867625</v>
      </c>
      <c r="Y103" s="4">
        <f t="shared" si="28"/>
        <v>100</v>
      </c>
      <c r="Z103" s="4"/>
      <c r="AA103" s="4">
        <f t="shared" si="29"/>
        <v>100.96666666666668</v>
      </c>
      <c r="AC103" s="5">
        <f t="shared" si="30"/>
        <v>3.1718588862205764E-2</v>
      </c>
      <c r="AD103" s="4">
        <f t="shared" si="41"/>
        <v>31.718588862205763</v>
      </c>
      <c r="AF103" s="5">
        <f t="shared" ca="1" si="42"/>
        <v>4.7941240373474844E-2</v>
      </c>
      <c r="AG103" s="1">
        <f t="shared" ca="1" si="31"/>
        <v>2.1411797095687434E-7</v>
      </c>
      <c r="AH103" s="1">
        <f t="shared" si="32"/>
        <v>2.1411797095687404E-7</v>
      </c>
      <c r="AI103" s="5">
        <f t="shared" ca="1" si="43"/>
        <v>4.7941240373474844E-2</v>
      </c>
      <c r="AJ103" s="4">
        <f t="shared" ca="1" si="44"/>
        <v>47.941240373474841</v>
      </c>
    </row>
    <row r="104" spans="7:36" x14ac:dyDescent="0.25">
      <c r="G104">
        <f t="shared" si="45"/>
        <v>98</v>
      </c>
      <c r="H104" s="4">
        <f t="shared" si="24"/>
        <v>8.6</v>
      </c>
      <c r="I104" s="5">
        <f t="shared" si="33"/>
        <v>8.6E-3</v>
      </c>
      <c r="K104" s="5">
        <f t="shared" si="25"/>
        <v>2.5420658272894303E-2</v>
      </c>
      <c r="L104" s="4">
        <f t="shared" si="34"/>
        <v>25.420658272894304</v>
      </c>
      <c r="N104" s="5">
        <f t="shared" si="35"/>
        <v>9.2989648308533634E-3</v>
      </c>
      <c r="O104" s="4">
        <f t="shared" si="46"/>
        <v>9.2989648308533628</v>
      </c>
      <c r="Q104" s="5">
        <f t="shared" ca="1" si="26"/>
        <v>5.0607200643802509E-2</v>
      </c>
      <c r="R104" s="1">
        <f t="shared" ca="1" si="36"/>
        <v>1.1349378112878044E-3</v>
      </c>
      <c r="S104" s="1">
        <f t="shared" ca="1" si="37"/>
        <v>2.6083210378065833E-7</v>
      </c>
      <c r="T104" s="1">
        <f t="shared" ca="1" si="38"/>
        <v>336666666.66666645</v>
      </c>
      <c r="U104" s="1">
        <f t="shared" si="27"/>
        <v>336666666.66666669</v>
      </c>
      <c r="V104" s="5">
        <f t="shared" ca="1" si="39"/>
        <v>5.0607200643802509E-2</v>
      </c>
      <c r="W104" s="4">
        <f t="shared" ca="1" si="40"/>
        <v>50.607200643802507</v>
      </c>
      <c r="Y104" s="4">
        <f t="shared" si="28"/>
        <v>100</v>
      </c>
      <c r="Z104" s="4"/>
      <c r="AA104" s="4">
        <f t="shared" si="29"/>
        <v>101.20000000000002</v>
      </c>
      <c r="AC104" s="5">
        <f t="shared" si="30"/>
        <v>3.1056547282033723E-2</v>
      </c>
      <c r="AD104" s="4">
        <f t="shared" si="41"/>
        <v>31.056547282033723</v>
      </c>
      <c r="AF104" s="5">
        <f t="shared" ca="1" si="42"/>
        <v>4.7856557836825797E-2</v>
      </c>
      <c r="AG104" s="1">
        <f t="shared" ca="1" si="31"/>
        <v>2.1411797095687428E-7</v>
      </c>
      <c r="AH104" s="1">
        <f t="shared" si="32"/>
        <v>2.1411797095687404E-7</v>
      </c>
      <c r="AI104" s="5">
        <f t="shared" ca="1" si="43"/>
        <v>4.7856557836825797E-2</v>
      </c>
      <c r="AJ104" s="4">
        <f t="shared" ca="1" si="44"/>
        <v>47.8565578368258</v>
      </c>
    </row>
    <row r="105" spans="7:36" x14ac:dyDescent="0.25">
      <c r="G105">
        <f t="shared" si="45"/>
        <v>99</v>
      </c>
      <c r="H105" s="4">
        <f t="shared" si="24"/>
        <v>8.7166666666666668</v>
      </c>
      <c r="I105" s="5">
        <f t="shared" si="33"/>
        <v>8.716666666666666E-3</v>
      </c>
      <c r="K105" s="5">
        <f t="shared" si="25"/>
        <v>2.531219184604231E-2</v>
      </c>
      <c r="L105" s="4">
        <f t="shared" si="34"/>
        <v>25.31219184604231</v>
      </c>
      <c r="N105" s="5">
        <f t="shared" si="35"/>
        <v>9.4047892526206555E-3</v>
      </c>
      <c r="O105" s="4">
        <f t="shared" si="46"/>
        <v>9.404789252620656</v>
      </c>
      <c r="Q105" s="5">
        <f t="shared" ca="1" si="26"/>
        <v>5.0495938071303086E-2</v>
      </c>
      <c r="R105" s="1">
        <f t="shared" ca="1" si="36"/>
        <v>1.1440925909544028E-3</v>
      </c>
      <c r="S105" s="1">
        <f t="shared" ca="1" si="37"/>
        <v>2.6049383661554013E-7</v>
      </c>
      <c r="T105" s="1">
        <f t="shared" ca="1" si="38"/>
        <v>336666666.66666585</v>
      </c>
      <c r="U105" s="1">
        <f t="shared" si="27"/>
        <v>336666666.66666669</v>
      </c>
      <c r="V105" s="5">
        <f t="shared" ca="1" si="39"/>
        <v>5.0495938071303086E-2</v>
      </c>
      <c r="W105" s="4">
        <f t="shared" ca="1" si="40"/>
        <v>50.495938071303087</v>
      </c>
      <c r="Y105" s="4">
        <f t="shared" si="28"/>
        <v>100</v>
      </c>
      <c r="Z105" s="4"/>
      <c r="AA105" s="4">
        <f t="shared" si="29"/>
        <v>101.43333333333334</v>
      </c>
      <c r="AC105" s="5">
        <f t="shared" si="30"/>
        <v>3.0409104647921112E-2</v>
      </c>
      <c r="AD105" s="4">
        <f t="shared" si="41"/>
        <v>30.409104647921112</v>
      </c>
      <c r="AF105" s="5">
        <f t="shared" ca="1" si="42"/>
        <v>4.7774783644211533E-2</v>
      </c>
      <c r="AG105" s="1">
        <f t="shared" ca="1" si="31"/>
        <v>2.1411797095687436E-7</v>
      </c>
      <c r="AH105" s="1">
        <f t="shared" si="32"/>
        <v>2.1411797095687404E-7</v>
      </c>
      <c r="AI105" s="5">
        <f t="shared" ca="1" si="43"/>
        <v>4.7774783644211533E-2</v>
      </c>
      <c r="AJ105" s="4">
        <f t="shared" ca="1" si="44"/>
        <v>47.774783644211531</v>
      </c>
    </row>
    <row r="106" spans="7:36" x14ac:dyDescent="0.25">
      <c r="G106">
        <f t="shared" si="45"/>
        <v>100</v>
      </c>
      <c r="H106" s="4">
        <f t="shared" si="24"/>
        <v>8.8333333333333321</v>
      </c>
      <c r="I106" s="5">
        <f t="shared" si="33"/>
        <v>8.8333333333333319E-3</v>
      </c>
      <c r="K106" s="5">
        <f t="shared" si="25"/>
        <v>2.5209672331094581E-2</v>
      </c>
      <c r="L106" s="4">
        <f t="shared" si="34"/>
        <v>25.20967233109458</v>
      </c>
      <c r="N106" s="5">
        <f t="shared" si="35"/>
        <v>9.5109637797928717E-3</v>
      </c>
      <c r="O106" s="4">
        <f t="shared" si="46"/>
        <v>9.5109637797928723</v>
      </c>
      <c r="Q106" s="5">
        <f t="shared" ca="1" si="26"/>
        <v>5.0388510075654189E-2</v>
      </c>
      <c r="R106" s="1">
        <f t="shared" ca="1" si="36"/>
        <v>1.1531867020886555E-3</v>
      </c>
      <c r="S106" s="1">
        <f t="shared" ca="1" si="37"/>
        <v>2.6016763979274374E-7</v>
      </c>
      <c r="T106" s="1">
        <f t="shared" ca="1" si="38"/>
        <v>336666666.66666609</v>
      </c>
      <c r="U106" s="1">
        <f t="shared" si="27"/>
        <v>336666666.66666669</v>
      </c>
      <c r="V106" s="5">
        <f t="shared" ca="1" si="39"/>
        <v>5.0388510075654189E-2</v>
      </c>
      <c r="W106" s="4">
        <f t="shared" ca="1" si="40"/>
        <v>50.388510075654189</v>
      </c>
      <c r="Y106" s="4">
        <f t="shared" si="28"/>
        <v>100</v>
      </c>
      <c r="Z106" s="4"/>
      <c r="AA106" s="4">
        <f t="shared" si="29"/>
        <v>101.66666666666667</v>
      </c>
      <c r="AC106" s="5">
        <f t="shared" si="30"/>
        <v>2.9775682511061774E-2</v>
      </c>
      <c r="AD106" s="4">
        <f t="shared" si="41"/>
        <v>29.775682511061774</v>
      </c>
      <c r="AF106" s="5">
        <f t="shared" ca="1" si="42"/>
        <v>4.7695815270344381E-2</v>
      </c>
      <c r="AG106" s="1">
        <f t="shared" ca="1" si="31"/>
        <v>2.1411797095687436E-7</v>
      </c>
      <c r="AH106" s="1">
        <f t="shared" si="32"/>
        <v>2.1411797095687404E-7</v>
      </c>
      <c r="AI106" s="5">
        <f t="shared" ca="1" si="43"/>
        <v>4.7695815270344381E-2</v>
      </c>
      <c r="AJ106" s="4">
        <f t="shared" ca="1" si="44"/>
        <v>47.695815270344383</v>
      </c>
    </row>
    <row r="107" spans="7:36" x14ac:dyDescent="0.25">
      <c r="G107">
        <f t="shared" si="45"/>
        <v>101</v>
      </c>
      <c r="H107" s="4">
        <f t="shared" si="24"/>
        <v>8.9499999999999993</v>
      </c>
      <c r="I107" s="5">
        <f t="shared" si="33"/>
        <v>8.9499999999999996E-3</v>
      </c>
      <c r="K107" s="5">
        <f t="shared" si="25"/>
        <v>2.5112867167250391E-2</v>
      </c>
      <c r="L107" s="4">
        <f t="shared" si="34"/>
        <v>25.112867167250393</v>
      </c>
      <c r="N107" s="5">
        <f t="shared" si="35"/>
        <v>9.6174710578180445E-3</v>
      </c>
      <c r="O107" s="4">
        <f t="shared" si="46"/>
        <v>9.6174710578180438</v>
      </c>
      <c r="Q107" s="5">
        <f t="shared" ca="1" si="26"/>
        <v>5.0284769979957199E-2</v>
      </c>
      <c r="R107" s="1">
        <f t="shared" ca="1" si="36"/>
        <v>1.162220236876374E-3</v>
      </c>
      <c r="S107" s="1">
        <f t="shared" ca="1" si="37"/>
        <v>2.5985293554382638E-7</v>
      </c>
      <c r="T107" s="1">
        <f t="shared" ca="1" si="38"/>
        <v>336666666.66666591</v>
      </c>
      <c r="U107" s="1">
        <f t="shared" si="27"/>
        <v>336666666.66666669</v>
      </c>
      <c r="V107" s="5">
        <f t="shared" ca="1" si="39"/>
        <v>5.0284769979957199E-2</v>
      </c>
      <c r="W107" s="4">
        <f t="shared" ca="1" si="40"/>
        <v>50.284769979957197</v>
      </c>
      <c r="Y107" s="4">
        <f t="shared" si="28"/>
        <v>100</v>
      </c>
      <c r="Z107" s="4"/>
      <c r="AA107" s="4">
        <f t="shared" si="29"/>
        <v>101.9</v>
      </c>
      <c r="AC107" s="5">
        <f t="shared" si="30"/>
        <v>2.9155732583853643E-2</v>
      </c>
      <c r="AD107" s="4">
        <f t="shared" si="41"/>
        <v>29.155732583853641</v>
      </c>
      <c r="AF107" s="5">
        <f t="shared" ca="1" si="42"/>
        <v>4.761955461326605E-2</v>
      </c>
      <c r="AG107" s="1">
        <f t="shared" ca="1" si="31"/>
        <v>2.1411797095687434E-7</v>
      </c>
      <c r="AH107" s="1">
        <f t="shared" si="32"/>
        <v>2.1411797095687404E-7</v>
      </c>
      <c r="AI107" s="5">
        <f t="shared" ca="1" si="43"/>
        <v>4.761955461326605E-2</v>
      </c>
      <c r="AJ107" s="4">
        <f t="shared" ca="1" si="44"/>
        <v>47.619554613266054</v>
      </c>
    </row>
    <row r="108" spans="7:36" x14ac:dyDescent="0.25">
      <c r="G108">
        <f t="shared" si="45"/>
        <v>102</v>
      </c>
      <c r="H108" s="4">
        <f t="shared" si="24"/>
        <v>9.0666666666666664</v>
      </c>
      <c r="I108" s="5">
        <f t="shared" si="33"/>
        <v>9.0666666666666656E-3</v>
      </c>
      <c r="K108" s="5">
        <f t="shared" si="25"/>
        <v>2.5021555763750238E-2</v>
      </c>
      <c r="L108" s="4">
        <f t="shared" si="34"/>
        <v>25.021555763750239</v>
      </c>
      <c r="N108" s="5">
        <f t="shared" si="35"/>
        <v>9.7242948898078451E-3</v>
      </c>
      <c r="O108" s="4">
        <f t="shared" si="46"/>
        <v>9.7242948898078456</v>
      </c>
      <c r="Q108" s="5">
        <f t="shared" ca="1" si="26"/>
        <v>5.0184578325881732E-2</v>
      </c>
      <c r="R108" s="1">
        <f t="shared" ca="1" si="36"/>
        <v>1.1711932780758669E-3</v>
      </c>
      <c r="S108" s="1">
        <f t="shared" ca="1" si="37"/>
        <v>2.5954918232416884E-7</v>
      </c>
      <c r="T108" s="1">
        <f t="shared" ca="1" si="38"/>
        <v>336666666.66666633</v>
      </c>
      <c r="U108" s="1">
        <f t="shared" si="27"/>
        <v>336666666.66666669</v>
      </c>
      <c r="V108" s="5">
        <f t="shared" ca="1" si="39"/>
        <v>5.0184578325881732E-2</v>
      </c>
      <c r="W108" s="4">
        <f t="shared" ca="1" si="40"/>
        <v>50.184578325881731</v>
      </c>
      <c r="Y108" s="4">
        <f t="shared" si="28"/>
        <v>100</v>
      </c>
      <c r="Z108" s="4"/>
      <c r="AA108" s="4">
        <f t="shared" si="29"/>
        <v>102.13333333333334</v>
      </c>
      <c r="AC108" s="5">
        <f t="shared" si="30"/>
        <v>2.8548734799380034E-2</v>
      </c>
      <c r="AD108" s="4">
        <f t="shared" si="41"/>
        <v>28.548734799380032</v>
      </c>
      <c r="AF108" s="5">
        <f t="shared" ca="1" si="42"/>
        <v>4.7545907747387602E-2</v>
      </c>
      <c r="AG108" s="1">
        <f t="shared" ca="1" si="31"/>
        <v>2.1411797095687436E-7</v>
      </c>
      <c r="AH108" s="1">
        <f t="shared" si="32"/>
        <v>2.1411797095687404E-7</v>
      </c>
      <c r="AI108" s="5">
        <f t="shared" ca="1" si="43"/>
        <v>4.7545907747387602E-2</v>
      </c>
      <c r="AJ108" s="4">
        <f t="shared" ca="1" si="44"/>
        <v>47.545907747387602</v>
      </c>
    </row>
    <row r="109" spans="7:36" x14ac:dyDescent="0.25">
      <c r="G109">
        <f t="shared" si="45"/>
        <v>103</v>
      </c>
      <c r="H109" s="4">
        <f t="shared" si="24"/>
        <v>9.1833333333333336</v>
      </c>
      <c r="I109" s="5">
        <f t="shared" si="33"/>
        <v>9.1833333333333333E-3</v>
      </c>
      <c r="K109" s="5">
        <f t="shared" si="25"/>
        <v>2.4935528739528361E-2</v>
      </c>
      <c r="L109" s="4">
        <f t="shared" si="34"/>
        <v>24.935528739528362</v>
      </c>
      <c r="N109" s="5">
        <f t="shared" si="35"/>
        <v>9.8314201400594783E-3</v>
      </c>
      <c r="O109" s="4">
        <f t="shared" si="46"/>
        <v>9.8314201400594783</v>
      </c>
      <c r="Q109" s="5">
        <f t="shared" ca="1" si="26"/>
        <v>5.0087802410605071E-2</v>
      </c>
      <c r="R109" s="1">
        <f t="shared" ca="1" si="36"/>
        <v>1.1801058988872232E-3</v>
      </c>
      <c r="S109" s="1">
        <f t="shared" ca="1" si="37"/>
        <v>2.5925587202026904E-7</v>
      </c>
      <c r="T109" s="1">
        <f t="shared" ca="1" si="38"/>
        <v>336666666.66666722</v>
      </c>
      <c r="U109" s="1">
        <f t="shared" si="27"/>
        <v>336666666.66666669</v>
      </c>
      <c r="V109" s="5">
        <f t="shared" ca="1" si="39"/>
        <v>5.0087802410605071E-2</v>
      </c>
      <c r="W109" s="4">
        <f t="shared" ca="1" si="40"/>
        <v>50.087802410605072</v>
      </c>
      <c r="Y109" s="4">
        <f t="shared" si="28"/>
        <v>100</v>
      </c>
      <c r="Z109" s="4"/>
      <c r="AA109" s="4">
        <f t="shared" si="29"/>
        <v>102.36666666666667</v>
      </c>
      <c r="AC109" s="5">
        <f t="shared" si="30"/>
        <v>2.7954195518807137E-2</v>
      </c>
      <c r="AD109" s="4">
        <f t="shared" si="41"/>
        <v>27.954195518807136</v>
      </c>
      <c r="AF109" s="5">
        <f t="shared" ca="1" si="42"/>
        <v>4.7474784693338552E-2</v>
      </c>
      <c r="AG109" s="1">
        <f t="shared" ca="1" si="31"/>
        <v>2.1411797095687436E-7</v>
      </c>
      <c r="AH109" s="1">
        <f t="shared" si="32"/>
        <v>2.1411797095687404E-7</v>
      </c>
      <c r="AI109" s="5">
        <f t="shared" ca="1" si="43"/>
        <v>4.7474784693338552E-2</v>
      </c>
      <c r="AJ109" s="4">
        <f t="shared" ca="1" si="44"/>
        <v>47.474784693338549</v>
      </c>
    </row>
    <row r="110" spans="7:36" x14ac:dyDescent="0.25">
      <c r="G110">
        <f t="shared" si="45"/>
        <v>104</v>
      </c>
      <c r="H110" s="4">
        <f t="shared" si="24"/>
        <v>9.3000000000000007</v>
      </c>
      <c r="I110" s="5">
        <f t="shared" si="33"/>
        <v>9.300000000000001E-3</v>
      </c>
      <c r="K110" s="5">
        <f t="shared" si="25"/>
        <v>2.4854587220095807E-2</v>
      </c>
      <c r="L110" s="4">
        <f t="shared" si="34"/>
        <v>24.854587220095809</v>
      </c>
      <c r="N110" s="5">
        <f t="shared" si="35"/>
        <v>9.9388326471604952E-3</v>
      </c>
      <c r="O110" s="4">
        <f t="shared" si="46"/>
        <v>9.9388326471604955</v>
      </c>
      <c r="Q110" s="5">
        <f t="shared" ca="1" si="26"/>
        <v>4.9994315860163799E-2</v>
      </c>
      <c r="R110" s="1">
        <f t="shared" ca="1" si="36"/>
        <v>1.1889581628671251E-3</v>
      </c>
      <c r="S110" s="1">
        <f t="shared" ca="1" si="37"/>
        <v>2.5897252741073877E-7</v>
      </c>
      <c r="T110" s="1">
        <f t="shared" ca="1" si="38"/>
        <v>336666666.66666579</v>
      </c>
      <c r="U110" s="1">
        <f t="shared" si="27"/>
        <v>336666666.66666669</v>
      </c>
      <c r="V110" s="5">
        <f t="shared" ca="1" si="39"/>
        <v>4.9994315860163799E-2</v>
      </c>
      <c r="W110" s="4">
        <f t="shared" ca="1" si="40"/>
        <v>49.994315860163802</v>
      </c>
      <c r="Y110" s="4">
        <f t="shared" si="28"/>
        <v>100</v>
      </c>
      <c r="Z110" s="4"/>
      <c r="AA110" s="4">
        <f t="shared" si="29"/>
        <v>102.60000000000001</v>
      </c>
      <c r="AC110" s="5">
        <f t="shared" si="30"/>
        <v>2.7371645873708599E-2</v>
      </c>
      <c r="AD110" s="4">
        <f t="shared" si="41"/>
        <v>27.371645873708598</v>
      </c>
      <c r="AF110" s="5">
        <f t="shared" ca="1" si="42"/>
        <v>4.7406099203284875E-2</v>
      </c>
      <c r="AG110" s="1">
        <f t="shared" ca="1" si="31"/>
        <v>2.1411797095687436E-7</v>
      </c>
      <c r="AH110" s="1">
        <f t="shared" si="32"/>
        <v>2.1411797095687404E-7</v>
      </c>
      <c r="AI110" s="5">
        <f t="shared" ca="1" si="43"/>
        <v>4.7406099203284875E-2</v>
      </c>
      <c r="AJ110" s="4">
        <f t="shared" ca="1" si="44"/>
        <v>47.406099203284874</v>
      </c>
    </row>
    <row r="111" spans="7:36" x14ac:dyDescent="0.25">
      <c r="G111">
        <f t="shared" si="45"/>
        <v>105</v>
      </c>
      <c r="H111" s="4">
        <f t="shared" si="24"/>
        <v>9.4166666666666679</v>
      </c>
      <c r="I111" s="5">
        <f t="shared" si="33"/>
        <v>9.4166666666666687E-3</v>
      </c>
      <c r="K111" s="5">
        <f t="shared" si="25"/>
        <v>2.477854218669049E-2</v>
      </c>
      <c r="L111" s="4">
        <f t="shared" si="34"/>
        <v>24.77854218669049</v>
      </c>
      <c r="N111" s="5">
        <f t="shared" si="35"/>
        <v>1.0046519145577765E-2</v>
      </c>
      <c r="O111" s="4">
        <f t="shared" si="46"/>
        <v>10.046519145577765</v>
      </c>
      <c r="Q111" s="5">
        <f t="shared" ca="1" si="26"/>
        <v>4.9903998235848179E-2</v>
      </c>
      <c r="R111" s="1">
        <f t="shared" ca="1" si="36"/>
        <v>1.1977501238829174E-3</v>
      </c>
      <c r="S111" s="1">
        <f t="shared" ca="1" si="37"/>
        <v>2.5869869985464486E-7</v>
      </c>
      <c r="T111" s="1">
        <f t="shared" ca="1" si="38"/>
        <v>336666666.66666591</v>
      </c>
      <c r="U111" s="1">
        <f t="shared" si="27"/>
        <v>336666666.66666669</v>
      </c>
      <c r="V111" s="5">
        <f t="shared" ca="1" si="39"/>
        <v>4.9903998235848179E-2</v>
      </c>
      <c r="W111" s="4">
        <f t="shared" ca="1" si="40"/>
        <v>49.903998235848178</v>
      </c>
      <c r="Y111" s="4">
        <f t="shared" si="28"/>
        <v>100</v>
      </c>
      <c r="Z111" s="4"/>
      <c r="AA111" s="4">
        <f t="shared" si="29"/>
        <v>102.83333333333334</v>
      </c>
      <c r="AC111" s="5">
        <f t="shared" si="30"/>
        <v>2.680064023161545E-2</v>
      </c>
      <c r="AD111" s="4">
        <f t="shared" si="41"/>
        <v>26.80064023161545</v>
      </c>
      <c r="AF111" s="5">
        <f t="shared" ca="1" si="42"/>
        <v>4.7339768560497875E-2</v>
      </c>
      <c r="AG111" s="1">
        <f t="shared" ca="1" si="31"/>
        <v>2.1411797095687434E-7</v>
      </c>
      <c r="AH111" s="1">
        <f t="shared" si="32"/>
        <v>2.1411797095687404E-7</v>
      </c>
      <c r="AI111" s="5">
        <f t="shared" ca="1" si="43"/>
        <v>4.7339768560497875E-2</v>
      </c>
      <c r="AJ111" s="4">
        <f t="shared" ca="1" si="44"/>
        <v>47.339768560497873</v>
      </c>
    </row>
    <row r="112" spans="7:36" x14ac:dyDescent="0.25">
      <c r="G112">
        <f t="shared" si="45"/>
        <v>106</v>
      </c>
      <c r="H112" s="4">
        <f t="shared" si="24"/>
        <v>9.5333333333333332</v>
      </c>
      <c r="I112" s="5">
        <f t="shared" si="33"/>
        <v>9.5333333333333329E-3</v>
      </c>
      <c r="K112" s="5">
        <f t="shared" si="25"/>
        <v>2.4707213873217004E-2</v>
      </c>
      <c r="L112" s="4">
        <f t="shared" si="34"/>
        <v>24.707213873217004</v>
      </c>
      <c r="N112" s="5">
        <f t="shared" si="35"/>
        <v>1.0154467194773963E-2</v>
      </c>
      <c r="O112" s="4">
        <f t="shared" si="46"/>
        <v>10.154467194773963</v>
      </c>
      <c r="Q112" s="5">
        <f t="shared" ca="1" si="26"/>
        <v>4.9816734670627215E-2</v>
      </c>
      <c r="R112" s="1">
        <f t="shared" ca="1" si="36"/>
        <v>1.2064818261005197E-3</v>
      </c>
      <c r="S112" s="1">
        <f t="shared" ca="1" si="37"/>
        <v>2.584339671839113E-7</v>
      </c>
      <c r="T112" s="1">
        <f t="shared" ca="1" si="38"/>
        <v>336666666.66666579</v>
      </c>
      <c r="U112" s="1">
        <f t="shared" si="27"/>
        <v>336666666.66666669</v>
      </c>
      <c r="V112" s="5">
        <f t="shared" ca="1" si="39"/>
        <v>4.9816734670627215E-2</v>
      </c>
      <c r="W112" s="4">
        <f t="shared" ca="1" si="40"/>
        <v>49.816734670627213</v>
      </c>
      <c r="Y112" s="4">
        <f t="shared" si="28"/>
        <v>100</v>
      </c>
      <c r="Z112" s="4"/>
      <c r="AA112" s="4">
        <f t="shared" si="29"/>
        <v>103.06666666666666</v>
      </c>
      <c r="AC112" s="5">
        <f t="shared" si="30"/>
        <v>2.6240754774235556E-2</v>
      </c>
      <c r="AD112" s="4">
        <f t="shared" si="41"/>
        <v>26.240754774235555</v>
      </c>
      <c r="AF112" s="5">
        <f t="shared" ca="1" si="42"/>
        <v>4.7275713392065787E-2</v>
      </c>
      <c r="AG112" s="1">
        <f t="shared" ca="1" si="31"/>
        <v>2.1411797095687423E-7</v>
      </c>
      <c r="AH112" s="1">
        <f t="shared" si="32"/>
        <v>2.1411797095687404E-7</v>
      </c>
      <c r="AI112" s="5">
        <f t="shared" ca="1" si="43"/>
        <v>4.7275713392065787E-2</v>
      </c>
      <c r="AJ112" s="4">
        <f t="shared" ca="1" si="44"/>
        <v>47.275713392065789</v>
      </c>
    </row>
    <row r="113" spans="7:36" x14ac:dyDescent="0.25">
      <c r="G113">
        <f t="shared" si="45"/>
        <v>107</v>
      </c>
      <c r="H113" s="4">
        <f t="shared" si="24"/>
        <v>9.65</v>
      </c>
      <c r="I113" s="5">
        <f t="shared" si="33"/>
        <v>9.6500000000000006E-3</v>
      </c>
      <c r="K113" s="5">
        <f t="shared" si="25"/>
        <v>2.4640431206931712E-2</v>
      </c>
      <c r="L113" s="4">
        <f t="shared" si="34"/>
        <v>24.640431206931712</v>
      </c>
      <c r="N113" s="5">
        <f t="shared" si="35"/>
        <v>1.0262665115016714E-2</v>
      </c>
      <c r="O113" s="4">
        <f t="shared" si="46"/>
        <v>10.262665115016715</v>
      </c>
      <c r="Q113" s="5">
        <f t="shared" ca="1" si="26"/>
        <v>4.9732415532906249E-2</v>
      </c>
      <c r="R113" s="1">
        <f t="shared" ca="1" si="36"/>
        <v>1.2151533040014077E-3</v>
      </c>
      <c r="S113" s="1">
        <f t="shared" ca="1" si="37"/>
        <v>2.5817793177915703E-7</v>
      </c>
      <c r="T113" s="1">
        <f t="shared" ca="1" si="38"/>
        <v>336666666.66666597</v>
      </c>
      <c r="U113" s="1">
        <f t="shared" si="27"/>
        <v>336666666.66666669</v>
      </c>
      <c r="V113" s="5">
        <f t="shared" ca="1" si="39"/>
        <v>4.9732415532906249E-2</v>
      </c>
      <c r="W113" s="4">
        <f t="shared" ca="1" si="40"/>
        <v>49.732415532906252</v>
      </c>
      <c r="Y113" s="4">
        <f t="shared" si="28"/>
        <v>100</v>
      </c>
      <c r="Z113" s="4"/>
      <c r="AA113" s="4">
        <f t="shared" si="29"/>
        <v>103.3</v>
      </c>
      <c r="AC113" s="5">
        <f t="shared" si="30"/>
        <v>2.5691586178807256E-2</v>
      </c>
      <c r="AD113" s="4">
        <f t="shared" si="41"/>
        <v>25.691586178807256</v>
      </c>
      <c r="AF113" s="5">
        <f t="shared" ca="1" si="42"/>
        <v>4.7213857493738479E-2</v>
      </c>
      <c r="AG113" s="1">
        <f t="shared" ca="1" si="31"/>
        <v>2.1411797095687436E-7</v>
      </c>
      <c r="AH113" s="1">
        <f t="shared" si="32"/>
        <v>2.1411797095687404E-7</v>
      </c>
      <c r="AI113" s="5">
        <f t="shared" ca="1" si="43"/>
        <v>4.7213857493738479E-2</v>
      </c>
      <c r="AJ113" s="4">
        <f t="shared" ca="1" si="44"/>
        <v>47.21385749373848</v>
      </c>
    </row>
    <row r="114" spans="7:36" x14ac:dyDescent="0.25">
      <c r="G114">
        <f t="shared" si="45"/>
        <v>108</v>
      </c>
      <c r="H114" s="4">
        <f t="shared" si="24"/>
        <v>9.7666666666666657</v>
      </c>
      <c r="I114" s="5">
        <f t="shared" si="33"/>
        <v>9.7666666666666666E-3</v>
      </c>
      <c r="K114" s="5">
        <f t="shared" si="25"/>
        <v>2.4578031289215235E-2</v>
      </c>
      <c r="L114" s="4">
        <f t="shared" si="34"/>
        <v>24.578031289215236</v>
      </c>
      <c r="N114" s="5">
        <f t="shared" si="35"/>
        <v>1.0371101929150047E-2</v>
      </c>
      <c r="O114" s="4">
        <f t="shared" si="46"/>
        <v>10.371101929150047</v>
      </c>
      <c r="Q114" s="5">
        <f t="shared" ca="1" si="26"/>
        <v>4.9650936115197407E-2</v>
      </c>
      <c r="R114" s="1">
        <f t="shared" ca="1" si="36"/>
        <v>1.2237645824245635E-3</v>
      </c>
      <c r="S114" s="1">
        <f t="shared" ca="1" si="37"/>
        <v>2.579302188106941E-7</v>
      </c>
      <c r="T114" s="1">
        <f t="shared" ca="1" si="38"/>
        <v>336666666.66666591</v>
      </c>
      <c r="U114" s="1">
        <f t="shared" si="27"/>
        <v>336666666.66666669</v>
      </c>
      <c r="V114" s="5">
        <f t="shared" ca="1" si="39"/>
        <v>4.9650936115197407E-2</v>
      </c>
      <c r="W114" s="4">
        <f t="shared" ca="1" si="40"/>
        <v>49.650936115197403</v>
      </c>
      <c r="Y114" s="4">
        <f t="shared" si="28"/>
        <v>100</v>
      </c>
      <c r="Z114" s="4"/>
      <c r="AA114" s="4">
        <f t="shared" si="29"/>
        <v>103.53333333333333</v>
      </c>
      <c r="AC114" s="5">
        <f t="shared" si="30"/>
        <v>2.5152750393963717E-2</v>
      </c>
      <c r="AD114" s="4">
        <f t="shared" si="41"/>
        <v>25.152750393963718</v>
      </c>
      <c r="AF114" s="5">
        <f t="shared" ca="1" si="42"/>
        <v>4.7154127665984584E-2</v>
      </c>
      <c r="AG114" s="1">
        <f t="shared" ca="1" si="31"/>
        <v>2.1411797095687436E-7</v>
      </c>
      <c r="AH114" s="1">
        <f t="shared" si="32"/>
        <v>2.1411797095687404E-7</v>
      </c>
      <c r="AI114" s="5">
        <f t="shared" ca="1" si="43"/>
        <v>4.7154127665984584E-2</v>
      </c>
      <c r="AJ114" s="4">
        <f t="shared" ca="1" si="44"/>
        <v>47.154127665984582</v>
      </c>
    </row>
    <row r="115" spans="7:36" x14ac:dyDescent="0.25">
      <c r="G115">
        <f t="shared" si="45"/>
        <v>109</v>
      </c>
      <c r="H115" s="4">
        <f t="shared" si="24"/>
        <v>9.8833333333333329</v>
      </c>
      <c r="I115" s="5">
        <f t="shared" si="33"/>
        <v>9.8833333333333325E-3</v>
      </c>
      <c r="K115" s="5">
        <f t="shared" si="25"/>
        <v>2.4519858913119946E-2</v>
      </c>
      <c r="L115" s="4">
        <f t="shared" si="34"/>
        <v>24.519858913119947</v>
      </c>
      <c r="N115" s="5">
        <f t="shared" si="35"/>
        <v>1.0479767309687926E-2</v>
      </c>
      <c r="O115" s="4">
        <f t="shared" si="46"/>
        <v>10.479767309687926</v>
      </c>
      <c r="Q115" s="5">
        <f t="shared" ca="1" si="26"/>
        <v>4.957219634552848E-2</v>
      </c>
      <c r="R115" s="1">
        <f t="shared" ca="1" si="36"/>
        <v>1.2323156766297875E-3</v>
      </c>
      <c r="S115" s="1">
        <f t="shared" ca="1" si="37"/>
        <v>2.5769047462844371E-7</v>
      </c>
      <c r="T115" s="1">
        <f t="shared" ca="1" si="38"/>
        <v>336666666.66666579</v>
      </c>
      <c r="U115" s="1">
        <f t="shared" si="27"/>
        <v>336666666.66666669</v>
      </c>
      <c r="V115" s="5">
        <f t="shared" ca="1" si="39"/>
        <v>4.957219634552848E-2</v>
      </c>
      <c r="W115" s="4">
        <f t="shared" ca="1" si="40"/>
        <v>49.572196345528482</v>
      </c>
      <c r="Y115" s="4">
        <f t="shared" si="28"/>
        <v>100</v>
      </c>
      <c r="Z115" s="4"/>
      <c r="AA115" s="4">
        <f t="shared" si="29"/>
        <v>103.76666666666668</v>
      </c>
      <c r="AC115" s="5">
        <f t="shared" si="30"/>
        <v>2.4623881502298037E-2</v>
      </c>
      <c r="AD115" s="4">
        <f t="shared" si="41"/>
        <v>24.623881502298037</v>
      </c>
      <c r="AF115" s="5">
        <f t="shared" ca="1" si="42"/>
        <v>4.7096453560420283E-2</v>
      </c>
      <c r="AG115" s="1">
        <f t="shared" ca="1" si="31"/>
        <v>2.1411797095687434E-7</v>
      </c>
      <c r="AH115" s="1">
        <f t="shared" si="32"/>
        <v>2.1411797095687404E-7</v>
      </c>
      <c r="AI115" s="5">
        <f t="shared" ca="1" si="43"/>
        <v>4.7096453560420283E-2</v>
      </c>
      <c r="AJ115" s="4">
        <f t="shared" ca="1" si="44"/>
        <v>47.096453560420287</v>
      </c>
    </row>
    <row r="116" spans="7:36" x14ac:dyDescent="0.25">
      <c r="G116">
        <f t="shared" si="45"/>
        <v>110</v>
      </c>
      <c r="H116" s="12">
        <f>$D$23</f>
        <v>10</v>
      </c>
      <c r="I116" s="5">
        <f>H116/1000</f>
        <v>0.01</v>
      </c>
      <c r="K116" s="5">
        <f t="shared" si="25"/>
        <v>2.4465766114689098E-2</v>
      </c>
      <c r="L116" s="4">
        <f>K116*1000</f>
        <v>24.465766114689099</v>
      </c>
      <c r="N116" s="5">
        <f t="shared" si="35"/>
        <v>1.0588651530667176E-2</v>
      </c>
      <c r="O116" s="4">
        <f>IF(N116&lt;0,N117/1000*2,N116)*1000</f>
        <v>10.588651530667176</v>
      </c>
      <c r="Q116" s="5">
        <f t="shared" ca="1" si="26"/>
        <v>4.949610051963365E-2</v>
      </c>
      <c r="R116" s="1">
        <f t="shared" ca="1" si="36"/>
        <v>1.2408065923792508E-3</v>
      </c>
      <c r="S116" s="1">
        <f t="shared" ca="1" si="37"/>
        <v>2.5745836528632528E-7</v>
      </c>
      <c r="T116" s="1">
        <f t="shared" ca="1" si="38"/>
        <v>336666666.66666621</v>
      </c>
      <c r="U116" s="1">
        <f t="shared" si="27"/>
        <v>336666666.66666669</v>
      </c>
      <c r="V116" s="5">
        <f t="shared" ca="1" si="39"/>
        <v>4.949610051963365E-2</v>
      </c>
      <c r="W116" s="4">
        <f t="shared" ca="1" si="40"/>
        <v>49.49610051963365</v>
      </c>
      <c r="Y116" s="4">
        <f t="shared" si="28"/>
        <v>100</v>
      </c>
      <c r="Z116" s="4"/>
      <c r="AA116" s="4">
        <f t="shared" si="29"/>
        <v>104.00000000000001</v>
      </c>
      <c r="AC116" s="5">
        <f t="shared" si="30"/>
        <v>2.4104630662548997E-2</v>
      </c>
      <c r="AD116" s="4">
        <f>AC116*1000</f>
        <v>24.104630662548995</v>
      </c>
      <c r="AF116" s="5">
        <f t="shared" ca="1" si="42"/>
        <v>4.7040767535841348E-2</v>
      </c>
      <c r="AG116" s="1">
        <f t="shared" ca="1" si="31"/>
        <v>2.1411797095687428E-7</v>
      </c>
      <c r="AH116" s="1">
        <f t="shared" si="32"/>
        <v>2.1411797095687404E-7</v>
      </c>
      <c r="AI116" s="5">
        <f t="shared" ca="1" si="43"/>
        <v>4.7040767535841348E-2</v>
      </c>
      <c r="AJ116" s="4">
        <f t="shared" ca="1" si="44"/>
        <v>47.040767535841347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16"/>
  <sheetViews>
    <sheetView workbookViewId="0">
      <selection activeCell="C30" sqref="C30"/>
    </sheetView>
  </sheetViews>
  <sheetFormatPr defaultRowHeight="15" x14ac:dyDescent="0.25"/>
  <sheetData>
    <row r="2" spans="1:36" x14ac:dyDescent="0.25">
      <c r="K2" t="s">
        <v>13</v>
      </c>
      <c r="N2" t="s">
        <v>17</v>
      </c>
      <c r="Q2" t="s">
        <v>37</v>
      </c>
      <c r="Y2" s="6" t="s">
        <v>23</v>
      </c>
      <c r="Z2" s="6"/>
      <c r="AA2" s="6" t="s">
        <v>24</v>
      </c>
      <c r="AC2" t="s">
        <v>21</v>
      </c>
      <c r="AF2" t="s">
        <v>32</v>
      </c>
    </row>
    <row r="3" spans="1:36" x14ac:dyDescent="0.25">
      <c r="A3" t="s">
        <v>0</v>
      </c>
      <c r="Y3" s="6"/>
      <c r="Z3" s="6"/>
    </row>
    <row r="4" spans="1:36" x14ac:dyDescent="0.25">
      <c r="G4" s="6" t="s">
        <v>29</v>
      </c>
      <c r="H4" s="8" t="s">
        <v>14</v>
      </c>
      <c r="I4" s="6" t="s">
        <v>14</v>
      </c>
      <c r="K4" s="6" t="s">
        <v>15</v>
      </c>
      <c r="L4" s="8" t="s">
        <v>15</v>
      </c>
      <c r="N4" s="6" t="s">
        <v>15</v>
      </c>
      <c r="O4" s="8" t="s">
        <v>15</v>
      </c>
      <c r="Q4" s="6" t="s">
        <v>15</v>
      </c>
      <c r="R4" s="6" t="s">
        <v>27</v>
      </c>
      <c r="S4" s="6" t="s">
        <v>34</v>
      </c>
      <c r="T4" s="6" t="s">
        <v>39</v>
      </c>
      <c r="U4" s="6" t="s">
        <v>38</v>
      </c>
      <c r="V4" s="6" t="s">
        <v>33</v>
      </c>
      <c r="W4" s="8" t="s">
        <v>15</v>
      </c>
      <c r="Y4" s="8" t="s">
        <v>15</v>
      </c>
      <c r="Z4" s="6"/>
      <c r="AA4" s="8" t="s">
        <v>15</v>
      </c>
      <c r="AC4" s="6" t="s">
        <v>15</v>
      </c>
      <c r="AD4" s="8" t="s">
        <v>15</v>
      </c>
      <c r="AF4" s="6" t="s">
        <v>15</v>
      </c>
      <c r="AG4" s="6" t="s">
        <v>34</v>
      </c>
      <c r="AH4" s="6" t="s">
        <v>36</v>
      </c>
      <c r="AI4" s="6" t="s">
        <v>33</v>
      </c>
      <c r="AJ4" s="8" t="s">
        <v>15</v>
      </c>
    </row>
    <row r="5" spans="1:36" x14ac:dyDescent="0.25">
      <c r="A5" t="s">
        <v>1</v>
      </c>
      <c r="C5" t="s">
        <v>2</v>
      </c>
      <c r="D5" s="7">
        <v>1</v>
      </c>
      <c r="E5" t="s">
        <v>3</v>
      </c>
      <c r="H5" s="8" t="s">
        <v>16</v>
      </c>
      <c r="I5" s="6" t="s">
        <v>3</v>
      </c>
      <c r="K5" s="6" t="s">
        <v>3</v>
      </c>
      <c r="L5" s="8" t="s">
        <v>16</v>
      </c>
      <c r="N5" s="6" t="s">
        <v>3</v>
      </c>
      <c r="O5" s="8" t="s">
        <v>16</v>
      </c>
      <c r="Q5" s="6" t="s">
        <v>3</v>
      </c>
      <c r="R5" s="6" t="s">
        <v>40</v>
      </c>
      <c r="S5" s="6" t="s">
        <v>35</v>
      </c>
      <c r="T5" s="6" t="s">
        <v>8</v>
      </c>
      <c r="U5" s="6" t="s">
        <v>8</v>
      </c>
      <c r="V5" s="6" t="s">
        <v>3</v>
      </c>
      <c r="W5" s="8" t="s">
        <v>16</v>
      </c>
      <c r="Y5" s="8" t="s">
        <v>16</v>
      </c>
      <c r="Z5" s="6"/>
      <c r="AA5" s="8" t="s">
        <v>16</v>
      </c>
      <c r="AC5" s="6" t="s">
        <v>3</v>
      </c>
      <c r="AD5" s="8" t="s">
        <v>16</v>
      </c>
      <c r="AF5" s="6" t="s">
        <v>3</v>
      </c>
      <c r="AG5" s="6" t="s">
        <v>35</v>
      </c>
      <c r="AH5" s="6" t="s">
        <v>35</v>
      </c>
      <c r="AI5" s="6" t="s">
        <v>3</v>
      </c>
      <c r="AJ5" s="8" t="s">
        <v>16</v>
      </c>
    </row>
    <row r="6" spans="1:36" x14ac:dyDescent="0.25">
      <c r="A6" t="s">
        <v>18</v>
      </c>
      <c r="C6" t="s">
        <v>23</v>
      </c>
      <c r="D6" s="7">
        <v>0.1</v>
      </c>
      <c r="E6" t="s">
        <v>3</v>
      </c>
    </row>
    <row r="7" spans="1:36" x14ac:dyDescent="0.25">
      <c r="A7" t="s">
        <v>19</v>
      </c>
      <c r="C7" t="s">
        <v>24</v>
      </c>
      <c r="D7" s="7">
        <v>8.4000000000000005E-2</v>
      </c>
      <c r="E7" t="s">
        <v>3</v>
      </c>
      <c r="G7">
        <v>1</v>
      </c>
      <c r="H7" s="12">
        <f>$D$21</f>
        <v>1</v>
      </c>
      <c r="I7" s="5">
        <f>H7/1000</f>
        <v>1E-3</v>
      </c>
      <c r="K7" s="5">
        <f t="shared" ref="K7:K70" si="0">$D$11/(PI()*I7*$D$14)+I7</f>
        <v>0.18688325414549609</v>
      </c>
      <c r="L7" s="4">
        <f>K7*1000</f>
        <v>186.8832541454961</v>
      </c>
      <c r="N7" s="5">
        <f>I7/(1-$D$11/(0.121*PI()*$D$15*I7^2))</f>
        <v>-2.193334478216096E-4</v>
      </c>
      <c r="O7" s="4">
        <f t="shared" ref="O7:O23" si="1">IF(N7&lt;0,O8/1000*2,N7)*1000</f>
        <v>1645795592494.8083</v>
      </c>
      <c r="Q7" s="5">
        <f t="shared" ref="Q7:Q70" ca="1" si="2">IF(ISERROR(V7),1,V7)</f>
        <v>0.19533744942325146</v>
      </c>
      <c r="R7" s="1">
        <f ca="1">PI()/4*(Q7^2-(Q7-2*I7)^2)</f>
        <v>6.1052910342546454E-4</v>
      </c>
      <c r="S7" s="1">
        <f ca="1">PI()/64*(Q7^4-(Q7-2*I7)^4)</f>
        <v>2.8823112741336384E-6</v>
      </c>
      <c r="T7" s="1">
        <f ca="1">$D$11/R7*(1+$D$5*Q7*R7/(1000*S7)*1/COS((SQRT($D$11/($D$15*S7))*$D$5/2)))</f>
        <v>262000000.00000075</v>
      </c>
      <c r="U7" s="1">
        <f t="shared" ref="U7:U70" si="3">$D$14</f>
        <v>262000000</v>
      </c>
      <c r="V7" s="5">
        <f ca="1">Q7+0.025*(T7/U7-1)*Q7</f>
        <v>0.19533744942325149</v>
      </c>
      <c r="W7" s="4">
        <f ca="1">Q7*1000</f>
        <v>195.33744942325146</v>
      </c>
      <c r="Y7" s="4">
        <f t="shared" ref="Y7:Y70" si="4">$D$6*1000</f>
        <v>100</v>
      </c>
      <c r="Z7" s="4"/>
      <c r="AA7" s="4">
        <f t="shared" ref="AA7:AA70" si="5">($D$7+2*I7)*1000</f>
        <v>86</v>
      </c>
      <c r="AC7" s="5">
        <f t="shared" ref="AC7:AC70" si="6">$D$8/($D$16*$D$5*PI()*I7)-I7</f>
        <v>0.34373994893551335</v>
      </c>
      <c r="AD7" s="4">
        <f>AC7*1000</f>
        <v>343.73994893551333</v>
      </c>
      <c r="AF7" s="5">
        <f ca="1">IF(ISERROR(AI7),0.1,MAX(0.001,AI7))</f>
        <v>8.2691346325369564E-2</v>
      </c>
      <c r="AG7" s="1">
        <f t="shared" ref="AG7:AG70" ca="1" si="7">PI()/64*(AF7^4-(AF7-2*I7)^4)</f>
        <v>2.1411797095687436E-7</v>
      </c>
      <c r="AH7" s="1">
        <f t="shared" ref="AH7:AH70" si="8">$D$11*$D$5^2/(PI()^2*$D$15)</f>
        <v>2.1411797095687404E-7</v>
      </c>
      <c r="AI7" s="5">
        <f ca="1">AF7+0.05*(AH7/AG7-1)*AF7</f>
        <v>8.2691346325369564E-2</v>
      </c>
      <c r="AJ7" s="4">
        <f ca="1">AF7*1000</f>
        <v>82.691346325369565</v>
      </c>
    </row>
    <row r="8" spans="1:36" x14ac:dyDescent="0.25">
      <c r="A8" t="s">
        <v>20</v>
      </c>
      <c r="C8" t="s">
        <v>21</v>
      </c>
      <c r="D8" s="7">
        <v>3</v>
      </c>
      <c r="E8" t="s">
        <v>22</v>
      </c>
      <c r="G8">
        <f>G7+1</f>
        <v>2</v>
      </c>
      <c r="H8" s="4">
        <f>$H$7+($H$56-$H$7)/($G$56-$G$7)*(G8-$G$7)</f>
        <v>1.0408163265306123</v>
      </c>
      <c r="I8" s="5">
        <f t="shared" ref="I8:I71" si="9">H8/1000</f>
        <v>1.0408163265306122E-3</v>
      </c>
      <c r="K8" s="5">
        <f t="shared" si="0"/>
        <v>0.17963453109377195</v>
      </c>
      <c r="L8" s="4">
        <f t="shared" ref="L8:L71" si="10">K8*1000</f>
        <v>179.63453109377195</v>
      </c>
      <c r="N8" s="5">
        <f t="shared" ref="N8:N71" si="11">I8/(1-$D$11/(0.121*PI()*$D$15*I8^2))</f>
        <v>-2.5190406082117162E-4</v>
      </c>
      <c r="O8" s="4">
        <f t="shared" si="1"/>
        <v>822897796247.40417</v>
      </c>
      <c r="Q8" s="5">
        <f t="shared" ca="1" si="2"/>
        <v>0.18813858704088868</v>
      </c>
      <c r="R8" s="1">
        <f t="shared" ref="R8:R71" ca="1" si="12">PI()/4*(Q8^2-(Q8-2*I8)^2)</f>
        <v>6.1177620573351135E-4</v>
      </c>
      <c r="S8" s="1">
        <f t="shared" ref="S8:S71" ca="1" si="13">PI()/64*(Q8^4-(Q8-2*I8)^4)</f>
        <v>2.6770301353258969E-6</v>
      </c>
      <c r="T8" s="1">
        <f t="shared" ref="T8:T71" ca="1" si="14">$D$11/R8*(1+$D$5*Q8*R8/(1000*S8)*1/COS((SQRT($D$11/($D$15*S8))*$D$5/2)))</f>
        <v>261999999.99999952</v>
      </c>
      <c r="U8" s="1">
        <f t="shared" si="3"/>
        <v>262000000</v>
      </c>
      <c r="V8" s="5">
        <f t="shared" ref="V8:V71" ca="1" si="15">Q8+0.025*(T8/U8-1)*Q8</f>
        <v>0.18813858704088868</v>
      </c>
      <c r="W8" s="4">
        <f t="shared" ref="W8:W71" ca="1" si="16">Q8*1000</f>
        <v>188.13858704088867</v>
      </c>
      <c r="Y8" s="4">
        <f t="shared" si="4"/>
        <v>100</v>
      </c>
      <c r="Z8" s="4"/>
      <c r="AA8" s="4">
        <f t="shared" si="5"/>
        <v>86.081632653061234</v>
      </c>
      <c r="AC8" s="5">
        <f t="shared" si="6"/>
        <v>0.33017991892523713</v>
      </c>
      <c r="AD8" s="4">
        <f t="shared" ref="AD8:AD71" si="17">AC8*1000</f>
        <v>330.17991892523713</v>
      </c>
      <c r="AF8" s="5">
        <f t="shared" ref="AF8:AF71" ca="1" si="18">IF(ISERROR(AI8),0.1,MAX(0.001,AI8))</f>
        <v>8.1649577387992445E-2</v>
      </c>
      <c r="AG8" s="1">
        <f t="shared" ca="1" si="7"/>
        <v>2.1411797095687436E-7</v>
      </c>
      <c r="AH8" s="1">
        <f t="shared" si="8"/>
        <v>2.1411797095687404E-7</v>
      </c>
      <c r="AI8" s="5">
        <f t="shared" ref="AI8:AI71" ca="1" si="19">AF8+0.05*(AH8/AG8-1)*AF8</f>
        <v>8.1649577387992445E-2</v>
      </c>
      <c r="AJ8" s="4">
        <f t="shared" ref="AJ8:AJ71" ca="1" si="20">AF8*1000</f>
        <v>81.649577387992451</v>
      </c>
    </row>
    <row r="9" spans="1:36" x14ac:dyDescent="0.25">
      <c r="G9">
        <f t="shared" ref="G9:G72" si="21">G8+1</f>
        <v>3</v>
      </c>
      <c r="H9" s="4">
        <f t="shared" ref="H9:H55" si="22">$H$7+($H$56-$H$7)/($G$56-$G$7)*(G9-$G$7)</f>
        <v>1.0816326530612246</v>
      </c>
      <c r="I9" s="5">
        <f t="shared" si="9"/>
        <v>1.0816326530612246E-3</v>
      </c>
      <c r="K9" s="5">
        <f t="shared" si="0"/>
        <v>0.17293596195738778</v>
      </c>
      <c r="L9" s="4">
        <f t="shared" si="10"/>
        <v>172.93596195738778</v>
      </c>
      <c r="N9" s="5">
        <f t="shared" si="11"/>
        <v>-2.8829708469648785E-4</v>
      </c>
      <c r="O9" s="4">
        <f t="shared" si="1"/>
        <v>411448898123.70209</v>
      </c>
      <c r="Q9" s="5">
        <f t="shared" ca="1" si="2"/>
        <v>0.18149224208287407</v>
      </c>
      <c r="R9" s="1">
        <f t="shared" ca="1" si="12"/>
        <v>6.1304412645635264E-4</v>
      </c>
      <c r="S9" s="1">
        <f t="shared" ca="1" si="13"/>
        <v>2.4942587608035563E-6</v>
      </c>
      <c r="T9" s="1">
        <f t="shared" ca="1" si="14"/>
        <v>261999999.9999986</v>
      </c>
      <c r="U9" s="1">
        <f t="shared" si="3"/>
        <v>262000000</v>
      </c>
      <c r="V9" s="5">
        <f t="shared" ca="1" si="15"/>
        <v>0.18149224208287404</v>
      </c>
      <c r="W9" s="4">
        <f t="shared" ca="1" si="16"/>
        <v>181.49224208287407</v>
      </c>
      <c r="Y9" s="4">
        <f t="shared" si="4"/>
        <v>100</v>
      </c>
      <c r="Z9" s="4"/>
      <c r="AA9" s="4">
        <f t="shared" si="5"/>
        <v>86.163265306122454</v>
      </c>
      <c r="AC9" s="5">
        <f t="shared" si="6"/>
        <v>0.31764020692882844</v>
      </c>
      <c r="AD9" s="4">
        <f t="shared" si="17"/>
        <v>317.64020692882843</v>
      </c>
      <c r="AF9" s="5">
        <f t="shared" ca="1" si="18"/>
        <v>8.0662940978102865E-2</v>
      </c>
      <c r="AG9" s="1">
        <f t="shared" ca="1" si="7"/>
        <v>2.1411797095687436E-7</v>
      </c>
      <c r="AH9" s="1">
        <f t="shared" si="8"/>
        <v>2.1411797095687404E-7</v>
      </c>
      <c r="AI9" s="5">
        <f t="shared" ca="1" si="19"/>
        <v>8.0662940978102865E-2</v>
      </c>
      <c r="AJ9" s="4">
        <f t="shared" ca="1" si="20"/>
        <v>80.662940978102867</v>
      </c>
    </row>
    <row r="10" spans="1:36" x14ac:dyDescent="0.25">
      <c r="G10">
        <f t="shared" si="21"/>
        <v>4</v>
      </c>
      <c r="H10" s="4">
        <f t="shared" si="22"/>
        <v>1.1224489795918366</v>
      </c>
      <c r="I10" s="5">
        <f t="shared" si="9"/>
        <v>1.1224489795918367E-3</v>
      </c>
      <c r="K10" s="5">
        <f t="shared" si="0"/>
        <v>0.16672752994557927</v>
      </c>
      <c r="L10" s="4">
        <f t="shared" si="10"/>
        <v>166.72752994557928</v>
      </c>
      <c r="N10" s="5">
        <f t="shared" si="11"/>
        <v>-3.289230870888979E-4</v>
      </c>
      <c r="O10" s="4">
        <f t="shared" si="1"/>
        <v>205724449061.85104</v>
      </c>
      <c r="Q10" s="5">
        <f t="shared" ca="1" si="2"/>
        <v>0.17533839293984432</v>
      </c>
      <c r="R10" s="1">
        <f t="shared" ca="1" si="12"/>
        <v>6.1433375780828195E-4</v>
      </c>
      <c r="S10" s="1">
        <f t="shared" ca="1" si="13"/>
        <v>2.3308172190214482E-6</v>
      </c>
      <c r="T10" s="1">
        <f t="shared" ca="1" si="14"/>
        <v>262000000.00000027</v>
      </c>
      <c r="U10" s="1">
        <f t="shared" si="3"/>
        <v>262000000</v>
      </c>
      <c r="V10" s="5">
        <f t="shared" ca="1" si="15"/>
        <v>0.17533839293984432</v>
      </c>
      <c r="W10" s="4">
        <f t="shared" ca="1" si="16"/>
        <v>175.33839293984431</v>
      </c>
      <c r="Y10" s="4">
        <f t="shared" si="4"/>
        <v>100</v>
      </c>
      <c r="Z10" s="4"/>
      <c r="AA10" s="4">
        <f t="shared" si="5"/>
        <v>86.244897959183675</v>
      </c>
      <c r="AC10" s="5">
        <f t="shared" si="6"/>
        <v>0.30600950552659278</v>
      </c>
      <c r="AD10" s="4">
        <f t="shared" si="17"/>
        <v>306.00950552659276</v>
      </c>
      <c r="AF10" s="5">
        <f t="shared" ca="1" si="18"/>
        <v>7.9726698425693382E-2</v>
      </c>
      <c r="AG10" s="1">
        <f t="shared" ca="1" si="7"/>
        <v>2.1411797095687436E-7</v>
      </c>
      <c r="AH10" s="1">
        <f t="shared" si="8"/>
        <v>2.1411797095687404E-7</v>
      </c>
      <c r="AI10" s="5">
        <f t="shared" ca="1" si="19"/>
        <v>7.9726698425693382E-2</v>
      </c>
      <c r="AJ10" s="4">
        <f t="shared" ca="1" si="20"/>
        <v>79.726698425693385</v>
      </c>
    </row>
    <row r="11" spans="1:36" x14ac:dyDescent="0.25">
      <c r="A11" t="s">
        <v>4</v>
      </c>
      <c r="C11" t="s">
        <v>5</v>
      </c>
      <c r="D11" s="2">
        <f>153000</f>
        <v>153000</v>
      </c>
      <c r="E11" t="s">
        <v>6</v>
      </c>
      <c r="G11">
        <f t="shared" si="21"/>
        <v>5</v>
      </c>
      <c r="H11" s="4">
        <f t="shared" si="22"/>
        <v>1.1632653061224489</v>
      </c>
      <c r="I11" s="5">
        <f t="shared" si="9"/>
        <v>1.1632653061224489E-3</v>
      </c>
      <c r="K11" s="5">
        <f t="shared" si="0"/>
        <v>0.16095764167681209</v>
      </c>
      <c r="L11" s="4">
        <f t="shared" si="10"/>
        <v>160.9576416768121</v>
      </c>
      <c r="N11" s="5">
        <f t="shared" si="11"/>
        <v>-3.7424723065855538E-4</v>
      </c>
      <c r="O11" s="4">
        <f t="shared" si="1"/>
        <v>102862224530.92552</v>
      </c>
      <c r="Q11" s="5">
        <f t="shared" ca="1" si="2"/>
        <v>0.1696254411023356</v>
      </c>
      <c r="R11" s="1">
        <f t="shared" ca="1" si="12"/>
        <v>6.1564598840164683E-4</v>
      </c>
      <c r="S11" s="1">
        <f t="shared" ca="1" si="13"/>
        <v>2.1840701611261199E-6</v>
      </c>
      <c r="T11" s="1">
        <f t="shared" ca="1" si="14"/>
        <v>262000000.00000027</v>
      </c>
      <c r="U11" s="1">
        <f t="shared" si="3"/>
        <v>262000000</v>
      </c>
      <c r="V11" s="5">
        <f t="shared" ca="1" si="15"/>
        <v>0.1696254411023356</v>
      </c>
      <c r="W11" s="4">
        <f t="shared" ca="1" si="16"/>
        <v>169.6254411023356</v>
      </c>
      <c r="Y11" s="4">
        <f t="shared" si="4"/>
        <v>100</v>
      </c>
      <c r="Z11" s="4"/>
      <c r="AA11" s="4">
        <f t="shared" si="5"/>
        <v>86.326530612244909</v>
      </c>
      <c r="AC11" s="5">
        <f t="shared" si="6"/>
        <v>0.29519212939282768</v>
      </c>
      <c r="AD11" s="4">
        <f t="shared" si="17"/>
        <v>295.19212939282767</v>
      </c>
      <c r="AF11" s="5">
        <f t="shared" ca="1" si="18"/>
        <v>7.8836672005481764E-2</v>
      </c>
      <c r="AG11" s="1">
        <f t="shared" ca="1" si="7"/>
        <v>2.1411797095687436E-7</v>
      </c>
      <c r="AH11" s="1">
        <f t="shared" si="8"/>
        <v>2.1411797095687404E-7</v>
      </c>
      <c r="AI11" s="5">
        <f t="shared" ca="1" si="19"/>
        <v>7.8836672005481764E-2</v>
      </c>
      <c r="AJ11" s="4">
        <f t="shared" ca="1" si="20"/>
        <v>78.836672005481759</v>
      </c>
    </row>
    <row r="12" spans="1:36" x14ac:dyDescent="0.25">
      <c r="A12" t="s">
        <v>43</v>
      </c>
      <c r="C12" t="s">
        <v>44</v>
      </c>
      <c r="D12" s="7">
        <v>1.5</v>
      </c>
      <c r="G12">
        <f t="shared" si="21"/>
        <v>6</v>
      </c>
      <c r="H12" s="4">
        <f t="shared" si="22"/>
        <v>1.2040816326530612</v>
      </c>
      <c r="I12" s="5">
        <f t="shared" si="9"/>
        <v>1.2040816326530613E-3</v>
      </c>
      <c r="K12" s="5">
        <f t="shared" si="0"/>
        <v>0.15558169948230235</v>
      </c>
      <c r="L12" s="4">
        <f t="shared" si="10"/>
        <v>155.58169948230235</v>
      </c>
      <c r="N12" s="5">
        <f t="shared" si="11"/>
        <v>-4.2479902048032827E-4</v>
      </c>
      <c r="O12" s="4">
        <f t="shared" si="1"/>
        <v>51431112265.462761</v>
      </c>
      <c r="Q12" s="5">
        <f t="shared" ca="1" si="2"/>
        <v>0.16430878326637352</v>
      </c>
      <c r="R12" s="1">
        <f t="shared" ca="1" si="12"/>
        <v>6.1698170229977211E-4</v>
      </c>
      <c r="S12" s="1">
        <f t="shared" ca="1" si="13"/>
        <v>2.0518184239143035E-6</v>
      </c>
      <c r="T12" s="1">
        <f t="shared" ca="1" si="14"/>
        <v>262000000.00000036</v>
      </c>
      <c r="U12" s="1">
        <f t="shared" si="3"/>
        <v>262000000</v>
      </c>
      <c r="V12" s="5">
        <f t="shared" ca="1" si="15"/>
        <v>0.16430878326637352</v>
      </c>
      <c r="W12" s="4">
        <f t="shared" ca="1" si="16"/>
        <v>164.30878326637352</v>
      </c>
      <c r="Y12" s="4">
        <f t="shared" si="4"/>
        <v>100</v>
      </c>
      <c r="Z12" s="4"/>
      <c r="AA12" s="4">
        <f t="shared" si="5"/>
        <v>86.408163265306129</v>
      </c>
      <c r="AC12" s="5">
        <f t="shared" si="6"/>
        <v>0.28510536748328175</v>
      </c>
      <c r="AD12" s="4">
        <f t="shared" si="17"/>
        <v>285.10536748328173</v>
      </c>
      <c r="AF12" s="5">
        <f t="shared" ca="1" si="18"/>
        <v>7.7989161565711881E-2</v>
      </c>
      <c r="AG12" s="1">
        <f t="shared" ca="1" si="7"/>
        <v>2.1411797095687436E-7</v>
      </c>
      <c r="AH12" s="1">
        <f t="shared" si="8"/>
        <v>2.1411797095687404E-7</v>
      </c>
      <c r="AI12" s="5">
        <f t="shared" ca="1" si="19"/>
        <v>7.7989161565711881E-2</v>
      </c>
      <c r="AJ12" s="4">
        <f t="shared" ca="1" si="20"/>
        <v>77.989161565711882</v>
      </c>
    </row>
    <row r="13" spans="1:36" x14ac:dyDescent="0.25">
      <c r="G13">
        <f t="shared" si="21"/>
        <v>7</v>
      </c>
      <c r="H13" s="4">
        <f t="shared" si="22"/>
        <v>1.2448979591836735</v>
      </c>
      <c r="I13" s="5">
        <f t="shared" si="9"/>
        <v>1.2448979591836735E-3</v>
      </c>
      <c r="K13" s="5">
        <f t="shared" si="0"/>
        <v>0.15056095456786087</v>
      </c>
      <c r="L13" s="4">
        <f t="shared" si="10"/>
        <v>150.56095456786088</v>
      </c>
      <c r="N13" s="5">
        <f t="shared" si="11"/>
        <v>-4.811841900160044E-4</v>
      </c>
      <c r="O13" s="4">
        <f t="shared" si="1"/>
        <v>25715556132.73138</v>
      </c>
      <c r="Q13" s="5">
        <f t="shared" ca="1" si="2"/>
        <v>0.1593496642970057</v>
      </c>
      <c r="R13" s="1">
        <f t="shared" ca="1" si="12"/>
        <v>6.1834177791613191E-4</v>
      </c>
      <c r="S13" s="1">
        <f t="shared" ca="1" si="13"/>
        <v>1.932215017807017E-6</v>
      </c>
      <c r="T13" s="1">
        <f t="shared" ca="1" si="14"/>
        <v>262000000.00000057</v>
      </c>
      <c r="U13" s="1">
        <f t="shared" si="3"/>
        <v>262000000</v>
      </c>
      <c r="V13" s="5">
        <f t="shared" ca="1" si="15"/>
        <v>0.1593496642970057</v>
      </c>
      <c r="W13" s="4">
        <f t="shared" ca="1" si="16"/>
        <v>159.34966429700569</v>
      </c>
      <c r="Y13" s="4">
        <f t="shared" si="4"/>
        <v>100</v>
      </c>
      <c r="Z13" s="4"/>
      <c r="AA13" s="4">
        <f t="shared" si="5"/>
        <v>86.489795918367349</v>
      </c>
      <c r="AC13" s="5">
        <f t="shared" si="6"/>
        <v>0.27567735610376964</v>
      </c>
      <c r="AD13" s="4">
        <f t="shared" si="17"/>
        <v>275.67735610376963</v>
      </c>
      <c r="AF13" s="5">
        <f t="shared" ca="1" si="18"/>
        <v>7.7180875902856452E-2</v>
      </c>
      <c r="AG13" s="1">
        <f t="shared" ca="1" si="7"/>
        <v>2.1411797095687436E-7</v>
      </c>
      <c r="AH13" s="1">
        <f t="shared" si="8"/>
        <v>2.1411797095687404E-7</v>
      </c>
      <c r="AI13" s="5">
        <f t="shared" ca="1" si="19"/>
        <v>7.7180875902856452E-2</v>
      </c>
      <c r="AJ13" s="4">
        <f t="shared" ca="1" si="20"/>
        <v>77.180875902856457</v>
      </c>
    </row>
    <row r="14" spans="1:36" x14ac:dyDescent="0.25">
      <c r="A14" t="s">
        <v>7</v>
      </c>
      <c r="C14" t="s">
        <v>25</v>
      </c>
      <c r="D14" s="3">
        <f>393000000/D12</f>
        <v>262000000</v>
      </c>
      <c r="E14" t="s">
        <v>8</v>
      </c>
      <c r="G14">
        <f t="shared" si="21"/>
        <v>8</v>
      </c>
      <c r="H14" s="4">
        <f t="shared" si="22"/>
        <v>1.2857142857142856</v>
      </c>
      <c r="I14" s="5">
        <f t="shared" si="9"/>
        <v>1.2857142857142856E-3</v>
      </c>
      <c r="K14" s="5">
        <f t="shared" si="0"/>
        <v>0.14586157862110014</v>
      </c>
      <c r="L14" s="4">
        <f t="shared" si="10"/>
        <v>145.86157862110014</v>
      </c>
      <c r="N14" s="5">
        <f t="shared" si="11"/>
        <v>-5.4409929611204746E-4</v>
      </c>
      <c r="O14" s="4">
        <f t="shared" si="1"/>
        <v>12857778066.36569</v>
      </c>
      <c r="Q14" s="5">
        <f t="shared" ca="1" si="2"/>
        <v>0.15471424863714975</v>
      </c>
      <c r="R14" s="1">
        <f t="shared" ca="1" si="12"/>
        <v>6.1972708676080897E-4</v>
      </c>
      <c r="S14" s="1">
        <f t="shared" ca="1" si="13"/>
        <v>1.8236994222699022E-6</v>
      </c>
      <c r="T14" s="1">
        <f t="shared" ca="1" si="14"/>
        <v>262000000.00000051</v>
      </c>
      <c r="U14" s="1">
        <f t="shared" si="3"/>
        <v>262000000</v>
      </c>
      <c r="V14" s="5">
        <f t="shared" ca="1" si="15"/>
        <v>0.15471424863714975</v>
      </c>
      <c r="W14" s="4">
        <f t="shared" ca="1" si="16"/>
        <v>154.71424863714975</v>
      </c>
      <c r="Y14" s="4">
        <f t="shared" si="4"/>
        <v>100</v>
      </c>
      <c r="Z14" s="4"/>
      <c r="AA14" s="4">
        <f t="shared" si="5"/>
        <v>86.571428571428584</v>
      </c>
      <c r="AC14" s="5">
        <f t="shared" si="6"/>
        <v>0.26684535710857388</v>
      </c>
      <c r="AD14" s="4">
        <f t="shared" si="17"/>
        <v>266.84535710857386</v>
      </c>
      <c r="AF14" s="5">
        <f t="shared" ca="1" si="18"/>
        <v>7.6408875884323949E-2</v>
      </c>
      <c r="AG14" s="1">
        <f t="shared" ca="1" si="7"/>
        <v>2.1411797095687404E-7</v>
      </c>
      <c r="AH14" s="1">
        <f t="shared" si="8"/>
        <v>2.1411797095687404E-7</v>
      </c>
      <c r="AI14" s="5">
        <f t="shared" ca="1" si="19"/>
        <v>7.6408875884323949E-2</v>
      </c>
      <c r="AJ14" s="4">
        <f t="shared" ca="1" si="20"/>
        <v>76.408875884323948</v>
      </c>
    </row>
    <row r="15" spans="1:36" x14ac:dyDescent="0.25">
      <c r="A15" t="s">
        <v>9</v>
      </c>
      <c r="C15" t="s">
        <v>10</v>
      </c>
      <c r="D15" s="3">
        <v>72400000000</v>
      </c>
      <c r="E15" t="s">
        <v>8</v>
      </c>
      <c r="G15">
        <f t="shared" si="21"/>
        <v>9</v>
      </c>
      <c r="H15" s="4">
        <f t="shared" si="22"/>
        <v>1.3265306122448979</v>
      </c>
      <c r="I15" s="5">
        <f t="shared" si="9"/>
        <v>1.3265306122448978E-3</v>
      </c>
      <c r="K15" s="5">
        <f t="shared" si="0"/>
        <v>0.14145390681423425</v>
      </c>
      <c r="L15" s="4">
        <f t="shared" si="10"/>
        <v>141.45390681423424</v>
      </c>
      <c r="N15" s="5">
        <f t="shared" si="11"/>
        <v>-6.1434977404397338E-4</v>
      </c>
      <c r="O15" s="4">
        <f t="shared" si="1"/>
        <v>6428889033.1828451</v>
      </c>
      <c r="Q15" s="5">
        <f t="shared" ca="1" si="2"/>
        <v>0.15037286311252829</v>
      </c>
      <c r="R15" s="1">
        <f t="shared" ca="1" si="12"/>
        <v>6.2113849203633944E-4</v>
      </c>
      <c r="S15" s="1">
        <f t="shared" ca="1" si="13"/>
        <v>1.7249457642799941E-6</v>
      </c>
      <c r="T15" s="1">
        <f t="shared" ca="1" si="14"/>
        <v>262000000.00000063</v>
      </c>
      <c r="U15" s="1">
        <f t="shared" si="3"/>
        <v>262000000</v>
      </c>
      <c r="V15" s="5">
        <f t="shared" ca="1" si="15"/>
        <v>0.15037286311252829</v>
      </c>
      <c r="W15" s="4">
        <f t="shared" ca="1" si="16"/>
        <v>150.37286311252828</v>
      </c>
      <c r="Y15" s="4">
        <f t="shared" si="4"/>
        <v>100</v>
      </c>
      <c r="Z15" s="4"/>
      <c r="AA15" s="4">
        <f t="shared" si="5"/>
        <v>86.653061224489804</v>
      </c>
      <c r="AC15" s="5">
        <f t="shared" si="6"/>
        <v>0.25855435396991133</v>
      </c>
      <c r="AD15" s="4">
        <f t="shared" si="17"/>
        <v>258.55435396991135</v>
      </c>
      <c r="AF15" s="5">
        <f t="shared" ca="1" si="18"/>
        <v>7.567052700508009E-2</v>
      </c>
      <c r="AG15" s="1">
        <f t="shared" ca="1" si="7"/>
        <v>2.1411797095687436E-7</v>
      </c>
      <c r="AH15" s="1">
        <f t="shared" si="8"/>
        <v>2.1411797095687404E-7</v>
      </c>
      <c r="AI15" s="5">
        <f t="shared" ca="1" si="19"/>
        <v>7.567052700508009E-2</v>
      </c>
      <c r="AJ15" s="4">
        <f t="shared" ca="1" si="20"/>
        <v>75.670527005080089</v>
      </c>
    </row>
    <row r="16" spans="1:36" x14ac:dyDescent="0.25">
      <c r="A16" t="s">
        <v>11</v>
      </c>
      <c r="C16" t="s">
        <v>26</v>
      </c>
      <c r="D16" s="2">
        <v>2770</v>
      </c>
      <c r="E16" t="s">
        <v>12</v>
      </c>
      <c r="G16">
        <f t="shared" si="21"/>
        <v>10</v>
      </c>
      <c r="H16" s="4">
        <f t="shared" si="22"/>
        <v>1.3673469387755102</v>
      </c>
      <c r="I16" s="5">
        <f t="shared" si="9"/>
        <v>1.3673469387755102E-3</v>
      </c>
      <c r="K16" s="5">
        <f t="shared" si="0"/>
        <v>0.13731181638846671</v>
      </c>
      <c r="L16" s="4">
        <f t="shared" si="10"/>
        <v>137.3118163884667</v>
      </c>
      <c r="N16" s="5">
        <f t="shared" si="11"/>
        <v>-6.9287245117633986E-4</v>
      </c>
      <c r="O16" s="4">
        <f t="shared" si="1"/>
        <v>3214444516.5914226</v>
      </c>
      <c r="Q16" s="5">
        <f t="shared" ca="1" si="2"/>
        <v>0.14629937531932558</v>
      </c>
      <c r="R16" s="1">
        <f t="shared" ca="1" si="12"/>
        <v>6.2257684708619688E-4</v>
      </c>
      <c r="S16" s="1">
        <f t="shared" ca="1" si="13"/>
        <v>1.6348216235126019E-6</v>
      </c>
      <c r="T16" s="1">
        <f t="shared" ca="1" si="14"/>
        <v>262000000.00000098</v>
      </c>
      <c r="U16" s="1">
        <f t="shared" si="3"/>
        <v>262000000</v>
      </c>
      <c r="V16" s="5">
        <f t="shared" ca="1" si="15"/>
        <v>0.14629937531932558</v>
      </c>
      <c r="W16" s="4">
        <f t="shared" ca="1" si="16"/>
        <v>146.29937531932558</v>
      </c>
      <c r="Y16" s="4">
        <f t="shared" si="4"/>
        <v>100</v>
      </c>
      <c r="Z16" s="4"/>
      <c r="AA16" s="4">
        <f t="shared" si="5"/>
        <v>86.734693877551024</v>
      </c>
      <c r="AC16" s="5">
        <f t="shared" si="6"/>
        <v>0.25075589929764475</v>
      </c>
      <c r="AD16" s="4">
        <f t="shared" si="17"/>
        <v>250.75589929764476</v>
      </c>
      <c r="AF16" s="5">
        <f t="shared" ca="1" si="18"/>
        <v>7.4963459575992639E-2</v>
      </c>
      <c r="AG16" s="1">
        <f t="shared" ca="1" si="7"/>
        <v>2.1411797095687436E-7</v>
      </c>
      <c r="AH16" s="1">
        <f t="shared" si="8"/>
        <v>2.1411797095687404E-7</v>
      </c>
      <c r="AI16" s="5">
        <f t="shared" ca="1" si="19"/>
        <v>7.4963459575992639E-2</v>
      </c>
      <c r="AJ16" s="4">
        <f t="shared" ca="1" si="20"/>
        <v>74.963459575992644</v>
      </c>
    </row>
    <row r="17" spans="1:36" x14ac:dyDescent="0.25">
      <c r="G17">
        <f t="shared" si="21"/>
        <v>11</v>
      </c>
      <c r="H17" s="4">
        <f t="shared" si="22"/>
        <v>1.4081632653061225</v>
      </c>
      <c r="I17" s="5">
        <f t="shared" si="9"/>
        <v>1.4081632653061224E-3</v>
      </c>
      <c r="K17" s="5">
        <f t="shared" si="0"/>
        <v>0.13341221331065842</v>
      </c>
      <c r="L17" s="4">
        <f t="shared" si="10"/>
        <v>133.41221331065842</v>
      </c>
      <c r="N17" s="5">
        <f t="shared" si="11"/>
        <v>-7.8076386111748653E-4</v>
      </c>
      <c r="O17" s="4">
        <f t="shared" si="1"/>
        <v>1607222258.2957113</v>
      </c>
      <c r="Q17" s="5">
        <f t="shared" ca="1" si="2"/>
        <v>0.14247068008604688</v>
      </c>
      <c r="R17" s="1">
        <f t="shared" ca="1" si="12"/>
        <v>6.2404299370048919E-4</v>
      </c>
      <c r="S17" s="1">
        <f t="shared" ca="1" si="13"/>
        <v>1.5523550430390912E-6</v>
      </c>
      <c r="T17" s="1">
        <f t="shared" ca="1" si="14"/>
        <v>262000000.00000098</v>
      </c>
      <c r="U17" s="1">
        <f t="shared" si="3"/>
        <v>262000000</v>
      </c>
      <c r="V17" s="5">
        <f t="shared" ca="1" si="15"/>
        <v>0.14247068008604688</v>
      </c>
      <c r="W17" s="4">
        <f t="shared" ca="1" si="16"/>
        <v>142.47068008604688</v>
      </c>
      <c r="Y17" s="4">
        <f t="shared" si="4"/>
        <v>100</v>
      </c>
      <c r="Z17" s="4"/>
      <c r="AA17" s="4">
        <f t="shared" si="5"/>
        <v>86.816326530612244</v>
      </c>
      <c r="AC17" s="5">
        <f t="shared" si="6"/>
        <v>0.24340716279034832</v>
      </c>
      <c r="AD17" s="4">
        <f t="shared" si="17"/>
        <v>243.40716279034834</v>
      </c>
      <c r="AF17" s="5">
        <f t="shared" ca="1" si="18"/>
        <v>7.4285535128695027E-2</v>
      </c>
      <c r="AG17" s="1">
        <f t="shared" ca="1" si="7"/>
        <v>2.1411797095687436E-7</v>
      </c>
      <c r="AH17" s="1">
        <f t="shared" si="8"/>
        <v>2.1411797095687404E-7</v>
      </c>
      <c r="AI17" s="5">
        <f t="shared" ca="1" si="19"/>
        <v>7.4285535128695027E-2</v>
      </c>
      <c r="AJ17" s="4">
        <f t="shared" ca="1" si="20"/>
        <v>74.285535128695031</v>
      </c>
    </row>
    <row r="18" spans="1:36" x14ac:dyDescent="0.25">
      <c r="G18">
        <f t="shared" si="21"/>
        <v>12</v>
      </c>
      <c r="H18" s="4">
        <f t="shared" si="22"/>
        <v>1.4489795918367347</v>
      </c>
      <c r="I18" s="5">
        <f t="shared" si="9"/>
        <v>1.4489795918367348E-3</v>
      </c>
      <c r="K18" s="5">
        <f t="shared" si="0"/>
        <v>0.12973460569224951</v>
      </c>
      <c r="L18" s="4">
        <f t="shared" si="10"/>
        <v>129.73460569224952</v>
      </c>
      <c r="N18" s="5">
        <f t="shared" si="11"/>
        <v>-8.7931618232766229E-4</v>
      </c>
      <c r="O18" s="4">
        <f t="shared" si="1"/>
        <v>803611129.14785564</v>
      </c>
      <c r="Q18" s="5">
        <f t="shared" ca="1" si="2"/>
        <v>0.13886627270053797</v>
      </c>
      <c r="R18" s="1">
        <f t="shared" ca="1" si="12"/>
        <v>6.2553776028491804E-4</v>
      </c>
      <c r="S18" s="1">
        <f t="shared" ca="1" si="13"/>
        <v>1.4767079280088413E-6</v>
      </c>
      <c r="T18" s="1">
        <f t="shared" ca="1" si="14"/>
        <v>262000000</v>
      </c>
      <c r="U18" s="1">
        <f t="shared" si="3"/>
        <v>262000000</v>
      </c>
      <c r="V18" s="5">
        <f t="shared" ca="1" si="15"/>
        <v>0.13886627270053797</v>
      </c>
      <c r="W18" s="4">
        <f t="shared" ca="1" si="16"/>
        <v>138.86627270053796</v>
      </c>
      <c r="Y18" s="4">
        <f t="shared" si="4"/>
        <v>100</v>
      </c>
      <c r="Z18" s="4"/>
      <c r="AA18" s="4">
        <f t="shared" si="5"/>
        <v>86.897959183673478</v>
      </c>
      <c r="AC18" s="5">
        <f t="shared" si="6"/>
        <v>0.23647014009605277</v>
      </c>
      <c r="AD18" s="4">
        <f t="shared" si="17"/>
        <v>236.47014009605277</v>
      </c>
      <c r="AF18" s="5">
        <f t="shared" ca="1" si="18"/>
        <v>7.3634817917001577E-2</v>
      </c>
      <c r="AG18" s="1">
        <f t="shared" ca="1" si="7"/>
        <v>2.1411797095687436E-7</v>
      </c>
      <c r="AH18" s="1">
        <f t="shared" si="8"/>
        <v>2.1411797095687404E-7</v>
      </c>
      <c r="AI18" s="5">
        <f t="shared" ca="1" si="19"/>
        <v>7.3634817917001577E-2</v>
      </c>
      <c r="AJ18" s="4">
        <f t="shared" ca="1" si="20"/>
        <v>73.634817917001584</v>
      </c>
    </row>
    <row r="19" spans="1:36" x14ac:dyDescent="0.25">
      <c r="G19">
        <f t="shared" si="21"/>
        <v>13</v>
      </c>
      <c r="H19" s="4">
        <f t="shared" si="22"/>
        <v>1.489795918367347</v>
      </c>
      <c r="I19" s="5">
        <f t="shared" si="9"/>
        <v>1.4897959183673469E-3</v>
      </c>
      <c r="K19" s="5">
        <f t="shared" si="0"/>
        <v>0.1262607473310976</v>
      </c>
      <c r="L19" s="4">
        <f t="shared" si="10"/>
        <v>126.2607473310976</v>
      </c>
      <c r="N19" s="5">
        <f t="shared" si="11"/>
        <v>-9.9006331124050755E-4</v>
      </c>
      <c r="O19" s="4">
        <f t="shared" si="1"/>
        <v>401805564.57392782</v>
      </c>
      <c r="Q19" s="5">
        <f t="shared" ca="1" si="2"/>
        <v>0.13546789226388303</v>
      </c>
      <c r="R19" s="1">
        <f t="shared" ca="1" si="12"/>
        <v>6.2706195990069988E-4</v>
      </c>
      <c r="S19" s="1">
        <f t="shared" ca="1" si="13"/>
        <v>1.4071544556936382E-6</v>
      </c>
      <c r="T19" s="1">
        <f t="shared" ca="1" si="14"/>
        <v>262000000.00000033</v>
      </c>
      <c r="U19" s="1">
        <f t="shared" si="3"/>
        <v>262000000</v>
      </c>
      <c r="V19" s="5">
        <f t="shared" ca="1" si="15"/>
        <v>0.13546789226388303</v>
      </c>
      <c r="W19" s="4">
        <f t="shared" ca="1" si="16"/>
        <v>135.46789226388304</v>
      </c>
      <c r="Y19" s="4">
        <f t="shared" si="4"/>
        <v>100</v>
      </c>
      <c r="Z19" s="4"/>
      <c r="AA19" s="4">
        <f t="shared" si="5"/>
        <v>86.979591836734699</v>
      </c>
      <c r="AC19" s="5">
        <f t="shared" si="6"/>
        <v>0.22991099172327861</v>
      </c>
      <c r="AD19" s="4">
        <f t="shared" si="17"/>
        <v>229.91099172327861</v>
      </c>
      <c r="AF19" s="5">
        <f t="shared" ca="1" si="18"/>
        <v>7.3009550622084793E-2</v>
      </c>
      <c r="AG19" s="1">
        <f t="shared" ca="1" si="7"/>
        <v>2.1411797095687436E-7</v>
      </c>
      <c r="AH19" s="1">
        <f t="shared" si="8"/>
        <v>2.1411797095687404E-7</v>
      </c>
      <c r="AI19" s="5">
        <f t="shared" ca="1" si="19"/>
        <v>7.3009550622084793E-2</v>
      </c>
      <c r="AJ19" s="4">
        <f t="shared" ca="1" si="20"/>
        <v>73.009550622084788</v>
      </c>
    </row>
    <row r="20" spans="1:36" x14ac:dyDescent="0.25">
      <c r="G20">
        <f t="shared" si="21"/>
        <v>14</v>
      </c>
      <c r="H20" s="4">
        <f t="shared" si="22"/>
        <v>1.5306122448979591</v>
      </c>
      <c r="I20" s="5">
        <f t="shared" si="9"/>
        <v>1.5306122448979591E-3</v>
      </c>
      <c r="K20" s="5">
        <f t="shared" si="0"/>
        <v>0.12297433828662208</v>
      </c>
      <c r="L20" s="4">
        <f t="shared" si="10"/>
        <v>122.97433828662207</v>
      </c>
      <c r="N20" s="5">
        <f t="shared" si="11"/>
        <v>-1.1148405707509692E-3</v>
      </c>
      <c r="O20" s="4">
        <f t="shared" si="1"/>
        <v>200902782.28696391</v>
      </c>
      <c r="Q20" s="5">
        <f t="shared" ca="1" si="2"/>
        <v>0.13225922208281715</v>
      </c>
      <c r="R20" s="1">
        <f t="shared" ca="1" si="12"/>
        <v>6.2861638818492184E-4</v>
      </c>
      <c r="S20" s="1">
        <f t="shared" ca="1" si="13"/>
        <v>1.3430634454258752E-6</v>
      </c>
      <c r="T20" s="1">
        <f t="shared" ca="1" si="14"/>
        <v>262000000.00000066</v>
      </c>
      <c r="U20" s="1">
        <f t="shared" si="3"/>
        <v>262000000</v>
      </c>
      <c r="V20" s="5">
        <f t="shared" ca="1" si="15"/>
        <v>0.13225922208281715</v>
      </c>
      <c r="W20" s="4">
        <f t="shared" ca="1" si="16"/>
        <v>132.25922208281716</v>
      </c>
      <c r="Y20" s="4">
        <f t="shared" si="4"/>
        <v>100</v>
      </c>
      <c r="Z20" s="4"/>
      <c r="AA20" s="4">
        <f t="shared" si="5"/>
        <v>87.061224489795919</v>
      </c>
      <c r="AC20" s="5">
        <f t="shared" si="6"/>
        <v>0.22369948772630413</v>
      </c>
      <c r="AD20" s="4">
        <f t="shared" si="17"/>
        <v>223.69948772630414</v>
      </c>
      <c r="AF20" s="5">
        <f t="shared" ca="1" si="18"/>
        <v>7.2408133544849262E-2</v>
      </c>
      <c r="AG20" s="1">
        <f t="shared" ca="1" si="7"/>
        <v>2.1411797095687436E-7</v>
      </c>
      <c r="AH20" s="1">
        <f t="shared" si="8"/>
        <v>2.1411797095687404E-7</v>
      </c>
      <c r="AI20" s="5">
        <f t="shared" ca="1" si="19"/>
        <v>7.2408133544849262E-2</v>
      </c>
      <c r="AJ20" s="4">
        <f t="shared" ca="1" si="20"/>
        <v>72.408133544849264</v>
      </c>
    </row>
    <row r="21" spans="1:36" x14ac:dyDescent="0.25">
      <c r="C21" t="s">
        <v>30</v>
      </c>
      <c r="D21" s="7">
        <v>1</v>
      </c>
      <c r="E21" t="s">
        <v>16</v>
      </c>
      <c r="G21">
        <f t="shared" si="21"/>
        <v>15</v>
      </c>
      <c r="H21" s="4">
        <f t="shared" si="22"/>
        <v>1.5714285714285714</v>
      </c>
      <c r="I21" s="5">
        <f t="shared" si="9"/>
        <v>1.5714285714285715E-3</v>
      </c>
      <c r="K21" s="5">
        <f t="shared" si="0"/>
        <v>0.11986077211856243</v>
      </c>
      <c r="L21" s="4">
        <f t="shared" si="10"/>
        <v>119.86077211856242</v>
      </c>
      <c r="N21" s="5">
        <f t="shared" si="11"/>
        <v>-1.2558630085542399E-3</v>
      </c>
      <c r="O21" s="4">
        <f t="shared" si="1"/>
        <v>100451391.14348195</v>
      </c>
      <c r="Q21" s="5">
        <f t="shared" ca="1" si="2"/>
        <v>0.1292256367322977</v>
      </c>
      <c r="R21" s="1">
        <f t="shared" ca="1" si="12"/>
        <v>6.3020182116258513E-4</v>
      </c>
      <c r="S21" s="1">
        <f t="shared" ca="1" si="13"/>
        <v>1.2838838789383048E-6</v>
      </c>
      <c r="T21" s="1">
        <f t="shared" ca="1" si="14"/>
        <v>262000000.00000107</v>
      </c>
      <c r="U21" s="1">
        <f t="shared" si="3"/>
        <v>262000000</v>
      </c>
      <c r="V21" s="5">
        <f t="shared" ca="1" si="15"/>
        <v>0.1292256367322977</v>
      </c>
      <c r="W21" s="4">
        <f t="shared" ca="1" si="16"/>
        <v>129.22563673229769</v>
      </c>
      <c r="Y21" s="4">
        <f t="shared" si="4"/>
        <v>100</v>
      </c>
      <c r="Z21" s="4"/>
      <c r="AA21" s="4">
        <f t="shared" si="5"/>
        <v>87.142857142857153</v>
      </c>
      <c r="AC21" s="5">
        <f t="shared" si="6"/>
        <v>0.21780853893298899</v>
      </c>
      <c r="AD21" s="4">
        <f t="shared" si="17"/>
        <v>217.80853893298899</v>
      </c>
      <c r="AF21" s="5">
        <f t="shared" ca="1" si="18"/>
        <v>7.1829106706664217E-2</v>
      </c>
      <c r="AG21" s="1">
        <f t="shared" ca="1" si="7"/>
        <v>2.1411797095687436E-7</v>
      </c>
      <c r="AH21" s="1">
        <f t="shared" si="8"/>
        <v>2.1411797095687404E-7</v>
      </c>
      <c r="AI21" s="5">
        <f t="shared" ca="1" si="19"/>
        <v>7.1829106706664217E-2</v>
      </c>
      <c r="AJ21" s="4">
        <f t="shared" ca="1" si="20"/>
        <v>71.82910670666422</v>
      </c>
    </row>
    <row r="22" spans="1:36" x14ac:dyDescent="0.25">
      <c r="C22" t="s">
        <v>42</v>
      </c>
      <c r="D22" s="7">
        <v>3</v>
      </c>
      <c r="E22" t="s">
        <v>16</v>
      </c>
      <c r="G22">
        <f t="shared" si="21"/>
        <v>16</v>
      </c>
      <c r="H22" s="4">
        <f t="shared" si="22"/>
        <v>1.6122448979591835</v>
      </c>
      <c r="I22" s="5">
        <f t="shared" si="9"/>
        <v>1.6122448979591834E-3</v>
      </c>
      <c r="K22" s="5">
        <f t="shared" si="0"/>
        <v>0.11690692151984917</v>
      </c>
      <c r="L22" s="4">
        <f t="shared" si="10"/>
        <v>116.90692151984918</v>
      </c>
      <c r="N22" s="5">
        <f t="shared" si="11"/>
        <v>-1.4158294096730624E-3</v>
      </c>
      <c r="O22" s="4">
        <f t="shared" si="1"/>
        <v>50225695.571740977</v>
      </c>
      <c r="Q22" s="5">
        <f t="shared" ca="1" si="2"/>
        <v>0.12635398752017371</v>
      </c>
      <c r="R22" s="1">
        <f t="shared" ca="1" si="12"/>
        <v>6.3181901296361601E-4</v>
      </c>
      <c r="S22" s="1">
        <f t="shared" ca="1" si="13"/>
        <v>1.2291329432405986E-6</v>
      </c>
      <c r="T22" s="1">
        <f t="shared" ca="1" si="14"/>
        <v>262000000.00000077</v>
      </c>
      <c r="U22" s="1">
        <f t="shared" si="3"/>
        <v>262000000</v>
      </c>
      <c r="V22" s="5">
        <f t="shared" ca="1" si="15"/>
        <v>0.12635398752017371</v>
      </c>
      <c r="W22" s="4">
        <f t="shared" ca="1" si="16"/>
        <v>126.35398752017372</v>
      </c>
      <c r="Y22" s="4">
        <f t="shared" si="4"/>
        <v>100</v>
      </c>
      <c r="Z22" s="4"/>
      <c r="AA22" s="4">
        <f t="shared" si="5"/>
        <v>87.224489795918373</v>
      </c>
      <c r="AC22" s="5">
        <f t="shared" si="6"/>
        <v>0.21221379937849852</v>
      </c>
      <c r="AD22" s="4">
        <f t="shared" si="17"/>
        <v>212.21379937849852</v>
      </c>
      <c r="AF22" s="5">
        <f t="shared" ca="1" si="18"/>
        <v>7.1271134388032314E-2</v>
      </c>
      <c r="AG22" s="1">
        <f t="shared" ca="1" si="7"/>
        <v>2.1411797095687436E-7</v>
      </c>
      <c r="AH22" s="1">
        <f t="shared" si="8"/>
        <v>2.1411797095687404E-7</v>
      </c>
      <c r="AI22" s="5">
        <f t="shared" ca="1" si="19"/>
        <v>7.1271134388032314E-2</v>
      </c>
      <c r="AJ22" s="4">
        <f t="shared" ca="1" si="20"/>
        <v>71.271134388032308</v>
      </c>
    </row>
    <row r="23" spans="1:36" x14ac:dyDescent="0.25">
      <c r="C23" t="s">
        <v>31</v>
      </c>
      <c r="D23" s="7">
        <v>10</v>
      </c>
      <c r="E23" t="s">
        <v>16</v>
      </c>
      <c r="G23">
        <f t="shared" si="21"/>
        <v>17</v>
      </c>
      <c r="H23" s="4">
        <f t="shared" si="22"/>
        <v>1.6530612244897958</v>
      </c>
      <c r="I23" s="5">
        <f t="shared" si="9"/>
        <v>1.6530612244897958E-3</v>
      </c>
      <c r="K23" s="5">
        <f t="shared" si="0"/>
        <v>0.11410095570756768</v>
      </c>
      <c r="L23" s="4">
        <f t="shared" si="10"/>
        <v>114.10095570756768</v>
      </c>
      <c r="N23" s="5">
        <f t="shared" si="11"/>
        <v>-1.5980624483920491E-3</v>
      </c>
      <c r="O23" s="4">
        <f t="shared" si="1"/>
        <v>25112847.785870489</v>
      </c>
      <c r="Q23" s="5">
        <f t="shared" ca="1" si="2"/>
        <v>0.12363241971950127</v>
      </c>
      <c r="R23" s="1">
        <f t="shared" ca="1" si="12"/>
        <v>6.334686934599907E-4</v>
      </c>
      <c r="S23" s="1">
        <f t="shared" ca="1" si="13"/>
        <v>1.1783861056033231E-6</v>
      </c>
      <c r="T23" s="1">
        <f t="shared" ca="1" si="14"/>
        <v>262000000.00000051</v>
      </c>
      <c r="U23" s="1">
        <f t="shared" si="3"/>
        <v>262000000</v>
      </c>
      <c r="V23" s="5">
        <f t="shared" ca="1" si="15"/>
        <v>0.12363241971950127</v>
      </c>
      <c r="W23" s="4">
        <f t="shared" ca="1" si="16"/>
        <v>123.63241971950127</v>
      </c>
      <c r="Y23" s="4">
        <f t="shared" si="4"/>
        <v>100</v>
      </c>
      <c r="Z23" s="4"/>
      <c r="AA23" s="4">
        <f t="shared" si="5"/>
        <v>87.306122448979607</v>
      </c>
      <c r="AC23" s="5">
        <f t="shared" si="6"/>
        <v>0.20689332763773435</v>
      </c>
      <c r="AD23" s="4">
        <f t="shared" si="17"/>
        <v>206.89332763773436</v>
      </c>
      <c r="AF23" s="5">
        <f t="shared" ca="1" si="18"/>
        <v>7.0732991720683924E-2</v>
      </c>
      <c r="AG23" s="1">
        <f t="shared" ca="1" si="7"/>
        <v>2.1411797095687404E-7</v>
      </c>
      <c r="AH23" s="1">
        <f t="shared" si="8"/>
        <v>2.1411797095687404E-7</v>
      </c>
      <c r="AI23" s="5">
        <f t="shared" ca="1" si="19"/>
        <v>7.0732991720683924E-2</v>
      </c>
      <c r="AJ23" s="4">
        <f t="shared" ca="1" si="20"/>
        <v>70.732991720683927</v>
      </c>
    </row>
    <row r="24" spans="1:36" x14ac:dyDescent="0.25">
      <c r="G24">
        <f t="shared" si="21"/>
        <v>18</v>
      </c>
      <c r="H24" s="4">
        <f t="shared" si="22"/>
        <v>1.693877551020408</v>
      </c>
      <c r="I24" s="5">
        <f t="shared" si="9"/>
        <v>1.693877551020408E-3</v>
      </c>
      <c r="K24" s="5">
        <f t="shared" si="0"/>
        <v>0.11143218421522894</v>
      </c>
      <c r="L24" s="4">
        <f t="shared" si="10"/>
        <v>111.43218421522893</v>
      </c>
      <c r="N24" s="5">
        <f t="shared" si="11"/>
        <v>-1.8067005320451745E-3</v>
      </c>
      <c r="O24" s="4">
        <f>IF(N24&lt;0,O25/1000*2,N24)*1000</f>
        <v>12556423.892935244</v>
      </c>
      <c r="Q24" s="5">
        <f t="shared" ca="1" si="2"/>
        <v>0.12105021621330496</v>
      </c>
      <c r="R24" s="1">
        <f t="shared" ca="1" si="12"/>
        <v>6.351515658401455E-4</v>
      </c>
      <c r="S24" s="1">
        <f t="shared" ca="1" si="13"/>
        <v>1.1312688350107137E-6</v>
      </c>
      <c r="T24" s="1">
        <f t="shared" ca="1" si="14"/>
        <v>262000000.00000045</v>
      </c>
      <c r="U24" s="1">
        <f t="shared" si="3"/>
        <v>262000000</v>
      </c>
      <c r="V24" s="5">
        <f t="shared" ca="1" si="15"/>
        <v>0.12105021621330496</v>
      </c>
      <c r="W24" s="4">
        <f t="shared" ca="1" si="16"/>
        <v>121.05021621330496</v>
      </c>
      <c r="Y24" s="4">
        <f t="shared" si="4"/>
        <v>100</v>
      </c>
      <c r="Z24" s="4"/>
      <c r="AA24" s="4">
        <f t="shared" si="5"/>
        <v>87.387755102040813</v>
      </c>
      <c r="AC24" s="5">
        <f t="shared" si="6"/>
        <v>0.20182729712175257</v>
      </c>
      <c r="AD24" s="4">
        <f t="shared" si="17"/>
        <v>201.82729712175257</v>
      </c>
      <c r="AF24" s="5">
        <f t="shared" ca="1" si="18"/>
        <v>7.0213553017104316E-2</v>
      </c>
      <c r="AG24" s="1">
        <f t="shared" ca="1" si="7"/>
        <v>2.1411797095687436E-7</v>
      </c>
      <c r="AH24" s="1">
        <f t="shared" si="8"/>
        <v>2.1411797095687404E-7</v>
      </c>
      <c r="AI24" s="5">
        <f t="shared" ca="1" si="19"/>
        <v>7.0213553017104316E-2</v>
      </c>
      <c r="AJ24" s="4">
        <f t="shared" ca="1" si="20"/>
        <v>70.213553017104317</v>
      </c>
    </row>
    <row r="25" spans="1:36" x14ac:dyDescent="0.25">
      <c r="G25">
        <f t="shared" si="21"/>
        <v>19</v>
      </c>
      <c r="H25" s="4">
        <f t="shared" si="22"/>
        <v>1.7346938775510203</v>
      </c>
      <c r="I25" s="5">
        <f t="shared" si="9"/>
        <v>1.7346938775510204E-3</v>
      </c>
      <c r="K25" s="5">
        <f t="shared" si="0"/>
        <v>0.10889092273789583</v>
      </c>
      <c r="L25" s="4">
        <f t="shared" si="10"/>
        <v>108.89092273789583</v>
      </c>
      <c r="N25" s="5">
        <f t="shared" si="11"/>
        <v>-2.0469650389981458E-3</v>
      </c>
      <c r="O25" s="4">
        <f t="shared" ref="O25:O88" si="23">IF(N25&lt;0,O26/1000*2,N25)*1000</f>
        <v>6278211.9464676222</v>
      </c>
      <c r="Q25" s="5">
        <f t="shared" ca="1" si="2"/>
        <v>0.11859766320500306</v>
      </c>
      <c r="R25" s="1">
        <f t="shared" ca="1" si="12"/>
        <v>6.3686830413967597E-4</v>
      </c>
      <c r="S25" s="1">
        <f t="shared" ca="1" si="13"/>
        <v>1.0874496649256392E-6</v>
      </c>
      <c r="T25" s="1">
        <f t="shared" ca="1" si="14"/>
        <v>262000000.00000057</v>
      </c>
      <c r="U25" s="1">
        <f t="shared" si="3"/>
        <v>262000000</v>
      </c>
      <c r="V25" s="5">
        <f t="shared" ca="1" si="15"/>
        <v>0.11859766320500306</v>
      </c>
      <c r="W25" s="4">
        <f t="shared" ca="1" si="16"/>
        <v>118.59766320500306</v>
      </c>
      <c r="Y25" s="4">
        <f t="shared" si="4"/>
        <v>100</v>
      </c>
      <c r="Z25" s="4"/>
      <c r="AA25" s="4">
        <f t="shared" si="5"/>
        <v>87.469387755102048</v>
      </c>
      <c r="AC25" s="5">
        <f t="shared" si="6"/>
        <v>0.19699774727350963</v>
      </c>
      <c r="AD25" s="4">
        <f t="shared" si="17"/>
        <v>196.99774727350965</v>
      </c>
      <c r="AF25" s="5">
        <f t="shared" ca="1" si="18"/>
        <v>6.9711781576470691E-2</v>
      </c>
      <c r="AG25" s="1">
        <f t="shared" ca="1" si="7"/>
        <v>2.1411797095687404E-7</v>
      </c>
      <c r="AH25" s="1">
        <f t="shared" si="8"/>
        <v>2.1411797095687404E-7</v>
      </c>
      <c r="AI25" s="5">
        <f t="shared" ca="1" si="19"/>
        <v>6.9711781576470691E-2</v>
      </c>
      <c r="AJ25" s="4">
        <f t="shared" ca="1" si="20"/>
        <v>69.711781576470685</v>
      </c>
    </row>
    <row r="26" spans="1:36" x14ac:dyDescent="0.25">
      <c r="B26" s="9" t="s">
        <v>14</v>
      </c>
      <c r="C26" s="9" t="s">
        <v>15</v>
      </c>
      <c r="D26" s="9" t="s">
        <v>27</v>
      </c>
      <c r="E26" s="9" t="s">
        <v>41</v>
      </c>
      <c r="G26">
        <f t="shared" si="21"/>
        <v>20</v>
      </c>
      <c r="H26" s="4">
        <f t="shared" si="22"/>
        <v>1.7755102040816326</v>
      </c>
      <c r="I26" s="5">
        <f t="shared" si="9"/>
        <v>1.7755102040816326E-3</v>
      </c>
      <c r="K26" s="5">
        <f t="shared" si="0"/>
        <v>0.10646837748143001</v>
      </c>
      <c r="L26" s="4">
        <f t="shared" si="10"/>
        <v>106.46837748143001</v>
      </c>
      <c r="N26" s="5">
        <f t="shared" si="11"/>
        <v>-2.3255399444702964E-3</v>
      </c>
      <c r="O26" s="4">
        <f t="shared" si="23"/>
        <v>3139105.9732338111</v>
      </c>
      <c r="Q26" s="5">
        <f t="shared" ca="1" si="2"/>
        <v>0.1162659344474337</v>
      </c>
      <c r="R26" s="1">
        <f t="shared" ca="1" si="12"/>
        <v>6.3861955074915558E-4</v>
      </c>
      <c r="S26" s="1">
        <f t="shared" ca="1" si="13"/>
        <v>1.0466343544450658E-6</v>
      </c>
      <c r="T26" s="1">
        <f t="shared" ca="1" si="14"/>
        <v>262000000.00000054</v>
      </c>
      <c r="U26" s="1">
        <f t="shared" si="3"/>
        <v>262000000</v>
      </c>
      <c r="V26" s="5">
        <f t="shared" ca="1" si="15"/>
        <v>0.1162659344474337</v>
      </c>
      <c r="W26" s="4">
        <f t="shared" ca="1" si="16"/>
        <v>116.26593444743371</v>
      </c>
      <c r="Y26" s="4">
        <f t="shared" si="4"/>
        <v>100</v>
      </c>
      <c r="Z26" s="4"/>
      <c r="AA26" s="4">
        <f t="shared" si="5"/>
        <v>87.551020408163268</v>
      </c>
      <c r="AC26" s="5">
        <f t="shared" si="6"/>
        <v>0.19238836908143742</v>
      </c>
      <c r="AD26" s="4">
        <f t="shared" si="17"/>
        <v>192.38836908143742</v>
      </c>
      <c r="AF26" s="5">
        <f t="shared" ca="1" si="18"/>
        <v>6.9226720750333565E-2</v>
      </c>
      <c r="AG26" s="1">
        <f t="shared" ca="1" si="7"/>
        <v>2.1411797095687436E-7</v>
      </c>
      <c r="AH26" s="1">
        <f t="shared" si="8"/>
        <v>2.1411797095687404E-7</v>
      </c>
      <c r="AI26" s="5">
        <f t="shared" ca="1" si="19"/>
        <v>6.9226720750333565E-2</v>
      </c>
      <c r="AJ26" s="4">
        <f t="shared" ca="1" si="20"/>
        <v>69.22672075033357</v>
      </c>
    </row>
    <row r="27" spans="1:36" x14ac:dyDescent="0.25">
      <c r="B27" s="9" t="s">
        <v>16</v>
      </c>
      <c r="C27" s="9" t="s">
        <v>16</v>
      </c>
      <c r="D27" s="9" t="s">
        <v>28</v>
      </c>
      <c r="E27" s="9" t="s">
        <v>22</v>
      </c>
      <c r="G27">
        <f t="shared" si="21"/>
        <v>21</v>
      </c>
      <c r="H27" s="4">
        <f t="shared" si="22"/>
        <v>1.8163265306122449</v>
      </c>
      <c r="I27" s="5">
        <f t="shared" si="9"/>
        <v>1.8163265306122449E-3</v>
      </c>
      <c r="K27" s="5">
        <f t="shared" si="0"/>
        <v>0.10415654510509885</v>
      </c>
      <c r="L27" s="4">
        <f t="shared" si="10"/>
        <v>104.15654510509884</v>
      </c>
      <c r="N27" s="5">
        <f t="shared" si="11"/>
        <v>-2.6511231360777919E-3</v>
      </c>
      <c r="O27" s="4">
        <f t="shared" si="23"/>
        <v>1569552.9866169055</v>
      </c>
      <c r="Q27" s="5">
        <f t="shared" ca="1" si="2"/>
        <v>0.11404699108137163</v>
      </c>
      <c r="R27" s="1">
        <f t="shared" ca="1" si="12"/>
        <v>6.4040591392152638E-4</v>
      </c>
      <c r="S27" s="1">
        <f t="shared" ca="1" si="13"/>
        <v>1.0085609533638168E-6</v>
      </c>
      <c r="T27" s="1">
        <f t="shared" ca="1" si="14"/>
        <v>262000000.00000039</v>
      </c>
      <c r="U27" s="1">
        <f t="shared" si="3"/>
        <v>262000000</v>
      </c>
      <c r="V27" s="5">
        <f t="shared" ca="1" si="15"/>
        <v>0.11404699108137163</v>
      </c>
      <c r="W27" s="4">
        <f t="shared" ca="1" si="16"/>
        <v>114.04699108137163</v>
      </c>
      <c r="Y27" s="4">
        <f t="shared" si="4"/>
        <v>100</v>
      </c>
      <c r="Z27" s="4"/>
      <c r="AA27" s="4">
        <f t="shared" si="5"/>
        <v>87.632653061224488</v>
      </c>
      <c r="AC27" s="5">
        <f t="shared" si="6"/>
        <v>0.18798431951253555</v>
      </c>
      <c r="AD27" s="4">
        <f t="shared" si="17"/>
        <v>187.98431951253556</v>
      </c>
      <c r="AF27" s="5">
        <f t="shared" ca="1" si="18"/>
        <v>6.8757486087357822E-2</v>
      </c>
      <c r="AG27" s="1">
        <f t="shared" ca="1" si="7"/>
        <v>2.141179709568742E-7</v>
      </c>
      <c r="AH27" s="1">
        <f t="shared" si="8"/>
        <v>2.1411797095687404E-7</v>
      </c>
      <c r="AI27" s="5">
        <f t="shared" ca="1" si="19"/>
        <v>6.8757486087357822E-2</v>
      </c>
      <c r="AJ27" s="4">
        <f t="shared" ca="1" si="20"/>
        <v>68.757486087357819</v>
      </c>
    </row>
    <row r="28" spans="1:36" x14ac:dyDescent="0.25">
      <c r="B28" s="10"/>
      <c r="C28" s="10"/>
      <c r="D28" s="10"/>
      <c r="E28" s="10"/>
      <c r="G28">
        <f t="shared" si="21"/>
        <v>22</v>
      </c>
      <c r="H28" s="4">
        <f t="shared" si="22"/>
        <v>1.8571428571428572</v>
      </c>
      <c r="I28" s="5">
        <f t="shared" si="9"/>
        <v>1.8571428571428571E-3</v>
      </c>
      <c r="K28" s="5">
        <f t="shared" si="0"/>
        <v>0.10194812585856385</v>
      </c>
      <c r="L28" s="4">
        <f t="shared" si="10"/>
        <v>101.94812585856384</v>
      </c>
      <c r="N28" s="5">
        <f t="shared" si="11"/>
        <v>-3.0352473971043091E-3</v>
      </c>
      <c r="O28" s="4">
        <f t="shared" si="23"/>
        <v>784776.49330845277</v>
      </c>
      <c r="Q28" s="5">
        <f t="shared" ca="1" si="2"/>
        <v>0.11193349468617184</v>
      </c>
      <c r="R28" s="1">
        <f t="shared" ca="1" si="12"/>
        <v>6.4222796530293718E-4</v>
      </c>
      <c r="S28" s="1">
        <f t="shared" ca="1" si="13"/>
        <v>9.7299561460018152E-7</v>
      </c>
      <c r="T28" s="1">
        <f t="shared" ca="1" si="14"/>
        <v>262000000.00000057</v>
      </c>
      <c r="U28" s="1">
        <f t="shared" si="3"/>
        <v>262000000</v>
      </c>
      <c r="V28" s="5">
        <f t="shared" ca="1" si="15"/>
        <v>0.11193349468617184</v>
      </c>
      <c r="W28" s="4">
        <f t="shared" ca="1" si="16"/>
        <v>111.93349468617184</v>
      </c>
      <c r="Y28" s="4">
        <f t="shared" si="4"/>
        <v>100</v>
      </c>
      <c r="Z28" s="4"/>
      <c r="AA28" s="4">
        <f t="shared" si="5"/>
        <v>87.714285714285722</v>
      </c>
      <c r="AC28" s="5">
        <f t="shared" si="6"/>
        <v>0.18377206041582586</v>
      </c>
      <c r="AD28" s="4">
        <f t="shared" si="17"/>
        <v>183.77206041582585</v>
      </c>
      <c r="AF28" s="5">
        <f t="shared" ca="1" si="18"/>
        <v>6.8303258405785466E-2</v>
      </c>
      <c r="AG28" s="1">
        <f t="shared" ca="1" si="7"/>
        <v>2.1411797095687404E-7</v>
      </c>
      <c r="AH28" s="1">
        <f t="shared" si="8"/>
        <v>2.1411797095687404E-7</v>
      </c>
      <c r="AI28" s="5">
        <f t="shared" ca="1" si="19"/>
        <v>6.8303258405785466E-2</v>
      </c>
      <c r="AJ28" s="4">
        <f t="shared" ca="1" si="20"/>
        <v>68.303258405785471</v>
      </c>
    </row>
    <row r="29" spans="1:36" x14ac:dyDescent="0.25">
      <c r="A29" t="s">
        <v>45</v>
      </c>
      <c r="B29" s="13">
        <v>2.4</v>
      </c>
      <c r="C29" s="13">
        <v>91</v>
      </c>
      <c r="D29" s="11">
        <f>PI()/4*(C29^2-(C29-2*B29)^2)</f>
        <v>668.02826185933316</v>
      </c>
      <c r="E29" s="11">
        <f>D29/1000000*$D$5*$D$16</f>
        <v>1.8504382853503527</v>
      </c>
      <c r="G29">
        <f t="shared" si="21"/>
        <v>23</v>
      </c>
      <c r="H29" s="4">
        <f t="shared" si="22"/>
        <v>1.8979591836734693</v>
      </c>
      <c r="I29" s="5">
        <f t="shared" si="9"/>
        <v>1.8979591836734693E-3</v>
      </c>
      <c r="K29" s="5">
        <f t="shared" si="0"/>
        <v>9.9836447926999375E-2</v>
      </c>
      <c r="L29" s="4">
        <f t="shared" si="10"/>
        <v>99.836447926999369</v>
      </c>
      <c r="N29" s="5">
        <f t="shared" si="11"/>
        <v>-3.493538607641507E-3</v>
      </c>
      <c r="O29" s="4">
        <f t="shared" si="23"/>
        <v>392388.24665422639</v>
      </c>
      <c r="Q29" s="5">
        <f t="shared" ca="1" si="2"/>
        <v>0.10991873155781724</v>
      </c>
      <c r="R29" s="1">
        <f t="shared" ca="1" si="12"/>
        <v>6.4408623751205439E-4</v>
      </c>
      <c r="S29" s="1">
        <f t="shared" ca="1" si="13"/>
        <v>9.3972902732125549E-7</v>
      </c>
      <c r="T29" s="1">
        <f t="shared" ca="1" si="14"/>
        <v>262000000.0000006</v>
      </c>
      <c r="U29" s="1">
        <f t="shared" si="3"/>
        <v>262000000</v>
      </c>
      <c r="V29" s="5">
        <f t="shared" ca="1" si="15"/>
        <v>0.10991873155781724</v>
      </c>
      <c r="W29" s="4">
        <f t="shared" ca="1" si="16"/>
        <v>109.91873155781724</v>
      </c>
      <c r="Y29" s="4">
        <f t="shared" si="4"/>
        <v>100</v>
      </c>
      <c r="Z29" s="4"/>
      <c r="AA29" s="4">
        <f t="shared" si="5"/>
        <v>87.795918367346943</v>
      </c>
      <c r="AC29" s="5">
        <f t="shared" si="6"/>
        <v>0.17973921821245725</v>
      </c>
      <c r="AD29" s="4">
        <f t="shared" si="17"/>
        <v>179.73921821245725</v>
      </c>
      <c r="AF29" s="5">
        <f t="shared" ca="1" si="18"/>
        <v>6.7863277666325716E-2</v>
      </c>
      <c r="AG29" s="1">
        <f t="shared" ca="1" si="7"/>
        <v>2.141179709568742E-7</v>
      </c>
      <c r="AH29" s="1">
        <f t="shared" si="8"/>
        <v>2.1411797095687404E-7</v>
      </c>
      <c r="AI29" s="5">
        <f t="shared" ca="1" si="19"/>
        <v>6.7863277666325716E-2</v>
      </c>
      <c r="AJ29" s="4">
        <f t="shared" ca="1" si="20"/>
        <v>67.863277666325715</v>
      </c>
    </row>
    <row r="30" spans="1:36" x14ac:dyDescent="0.25">
      <c r="A30" t="s">
        <v>46</v>
      </c>
      <c r="B30" s="13">
        <v>2.89</v>
      </c>
      <c r="C30" s="13">
        <v>88.3</v>
      </c>
      <c r="D30" s="11">
        <f>PI()/4*(C30^2-(C30-2*B30)^2)</f>
        <v>775.45470848957143</v>
      </c>
      <c r="E30" s="11">
        <f>D30/1000000*$D$5*$D$16</f>
        <v>2.148009542516113</v>
      </c>
      <c r="G30">
        <f t="shared" si="21"/>
        <v>24</v>
      </c>
      <c r="H30" s="4">
        <f t="shared" si="22"/>
        <v>1.9387755102040816</v>
      </c>
      <c r="I30" s="5">
        <f t="shared" si="9"/>
        <v>1.9387755102040815E-3</v>
      </c>
      <c r="K30" s="5">
        <f t="shared" si="0"/>
        <v>9.781540133261786E-2</v>
      </c>
      <c r="L30" s="4">
        <f t="shared" si="10"/>
        <v>97.815401332617867</v>
      </c>
      <c r="N30" s="5">
        <f t="shared" si="11"/>
        <v>-4.0477092763477485E-3</v>
      </c>
      <c r="O30" s="4">
        <f t="shared" si="23"/>
        <v>196194.12332711319</v>
      </c>
      <c r="Q30" s="5">
        <f t="shared" ca="1" si="2"/>
        <v>0.1079965465640457</v>
      </c>
      <c r="R30" s="1">
        <f t="shared" ca="1" si="12"/>
        <v>6.4598122179370407E-4</v>
      </c>
      <c r="S30" s="1">
        <f t="shared" ca="1" si="13"/>
        <v>9.0857336777977485E-7</v>
      </c>
      <c r="T30" s="1">
        <f t="shared" ca="1" si="14"/>
        <v>262000000.00000042</v>
      </c>
      <c r="U30" s="1">
        <f t="shared" si="3"/>
        <v>262000000</v>
      </c>
      <c r="V30" s="5">
        <f t="shared" ca="1" si="15"/>
        <v>0.1079965465640457</v>
      </c>
      <c r="W30" s="4">
        <f t="shared" ca="1" si="16"/>
        <v>107.9965465640457</v>
      </c>
      <c r="Y30" s="4">
        <f t="shared" si="4"/>
        <v>100</v>
      </c>
      <c r="Z30" s="4"/>
      <c r="AA30" s="4">
        <f t="shared" si="5"/>
        <v>87.877551020408177</v>
      </c>
      <c r="AC30" s="5">
        <f t="shared" si="6"/>
        <v>0.17587446130916598</v>
      </c>
      <c r="AD30" s="4">
        <f t="shared" si="17"/>
        <v>175.87446130916598</v>
      </c>
      <c r="AF30" s="5">
        <f t="shared" ca="1" si="18"/>
        <v>6.7436837537972361E-2</v>
      </c>
      <c r="AG30" s="1">
        <f t="shared" ca="1" si="7"/>
        <v>2.1411797095687436E-7</v>
      </c>
      <c r="AH30" s="1">
        <f t="shared" si="8"/>
        <v>2.1411797095687404E-7</v>
      </c>
      <c r="AI30" s="5">
        <f t="shared" ca="1" si="19"/>
        <v>6.7436837537972361E-2</v>
      </c>
      <c r="AJ30" s="4">
        <f t="shared" ca="1" si="20"/>
        <v>67.436837537972366</v>
      </c>
    </row>
    <row r="31" spans="1:36" x14ac:dyDescent="0.25">
      <c r="G31">
        <f t="shared" si="21"/>
        <v>25</v>
      </c>
      <c r="H31" s="4">
        <f t="shared" si="22"/>
        <v>1.9795918367346939</v>
      </c>
      <c r="I31" s="5">
        <f t="shared" si="9"/>
        <v>1.9795918367346938E-3</v>
      </c>
      <c r="K31" s="5">
        <f t="shared" si="0"/>
        <v>9.5879380013325508E-2</v>
      </c>
      <c r="L31" s="4">
        <f t="shared" si="10"/>
        <v>95.879380013325502</v>
      </c>
      <c r="N31" s="5">
        <f t="shared" si="11"/>
        <v>-4.7288428879829923E-3</v>
      </c>
      <c r="O31" s="4">
        <f t="shared" si="23"/>
        <v>98097.061663556597</v>
      </c>
      <c r="Q31" s="5">
        <f t="shared" ca="1" si="2"/>
        <v>0.10616128519853553</v>
      </c>
      <c r="R31" s="1">
        <f t="shared" ca="1" si="12"/>
        <v>6.4791336577318102E-4</v>
      </c>
      <c r="S31" s="1">
        <f t="shared" ca="1" si="13"/>
        <v>8.7935968372913832E-7</v>
      </c>
      <c r="T31" s="1">
        <f t="shared" ca="1" si="14"/>
        <v>262000000.00000057</v>
      </c>
      <c r="U31" s="1">
        <f t="shared" si="3"/>
        <v>262000000</v>
      </c>
      <c r="V31" s="5">
        <f t="shared" ca="1" si="15"/>
        <v>0.10616128519853553</v>
      </c>
      <c r="W31" s="4">
        <f t="shared" ca="1" si="16"/>
        <v>106.16128519853552</v>
      </c>
      <c r="Y31" s="4">
        <f t="shared" si="4"/>
        <v>100</v>
      </c>
      <c r="Z31" s="4"/>
      <c r="AA31" s="4">
        <f t="shared" si="5"/>
        <v>87.959183673469383</v>
      </c>
      <c r="AC31" s="5">
        <f t="shared" si="6"/>
        <v>0.17216739267708137</v>
      </c>
      <c r="AD31" s="4">
        <f t="shared" si="17"/>
        <v>172.16739267708135</v>
      </c>
      <c r="AF31" s="5">
        <f t="shared" ca="1" si="18"/>
        <v>6.7023280565622109E-2</v>
      </c>
      <c r="AG31" s="1">
        <f t="shared" ca="1" si="7"/>
        <v>2.1411797095687436E-7</v>
      </c>
      <c r="AH31" s="1">
        <f t="shared" si="8"/>
        <v>2.1411797095687404E-7</v>
      </c>
      <c r="AI31" s="5">
        <f t="shared" ca="1" si="19"/>
        <v>6.7023280565622109E-2</v>
      </c>
      <c r="AJ31" s="4">
        <f t="shared" ca="1" si="20"/>
        <v>67.023280565622116</v>
      </c>
    </row>
    <row r="32" spans="1:36" x14ac:dyDescent="0.25">
      <c r="G32">
        <f t="shared" si="21"/>
        <v>26</v>
      </c>
      <c r="H32" s="4">
        <f t="shared" si="22"/>
        <v>2.0204081632653059</v>
      </c>
      <c r="I32" s="5">
        <f t="shared" si="9"/>
        <v>2.0204081632653058E-3</v>
      </c>
      <c r="K32" s="5">
        <f t="shared" si="0"/>
        <v>9.4023230922147219E-2</v>
      </c>
      <c r="L32" s="4">
        <f t="shared" si="10"/>
        <v>94.023230922147221</v>
      </c>
      <c r="N32" s="5">
        <f t="shared" si="11"/>
        <v>-5.5830621390014308E-3</v>
      </c>
      <c r="O32" s="4">
        <f t="shared" si="23"/>
        <v>49048.530831778298</v>
      </c>
      <c r="Q32" s="5">
        <f t="shared" ca="1" si="2"/>
        <v>0.10440774267884319</v>
      </c>
      <c r="R32" s="1">
        <f t="shared" ca="1" si="12"/>
        <v>6.4988307133761797E-4</v>
      </c>
      <c r="S32" s="1">
        <f t="shared" ca="1" si="13"/>
        <v>8.5193564337628037E-7</v>
      </c>
      <c r="T32" s="1">
        <f t="shared" ca="1" si="14"/>
        <v>262000000.00000063</v>
      </c>
      <c r="U32" s="1">
        <f t="shared" si="3"/>
        <v>262000000</v>
      </c>
      <c r="V32" s="5">
        <f t="shared" ca="1" si="15"/>
        <v>0.10440774267884319</v>
      </c>
      <c r="W32" s="4">
        <f t="shared" ca="1" si="16"/>
        <v>104.40774267884319</v>
      </c>
      <c r="Y32" s="4">
        <f t="shared" si="4"/>
        <v>100</v>
      </c>
      <c r="Z32" s="4"/>
      <c r="AA32" s="4">
        <f t="shared" si="5"/>
        <v>88.040816326530617</v>
      </c>
      <c r="AC32" s="5">
        <f t="shared" si="6"/>
        <v>0.16860845545128175</v>
      </c>
      <c r="AD32" s="4">
        <f t="shared" si="17"/>
        <v>168.60845545128174</v>
      </c>
      <c r="AF32" s="5">
        <f t="shared" ca="1" si="18"/>
        <v>6.6621993861957857E-2</v>
      </c>
      <c r="AG32" s="1">
        <f t="shared" ca="1" si="7"/>
        <v>2.141179709568742E-7</v>
      </c>
      <c r="AH32" s="1">
        <f t="shared" si="8"/>
        <v>2.1411797095687404E-7</v>
      </c>
      <c r="AI32" s="5">
        <f t="shared" ca="1" si="19"/>
        <v>6.6621993861957857E-2</v>
      </c>
      <c r="AJ32" s="4">
        <f t="shared" ca="1" si="20"/>
        <v>66.621993861957861</v>
      </c>
    </row>
    <row r="33" spans="7:36" x14ac:dyDescent="0.25">
      <c r="G33">
        <f t="shared" si="21"/>
        <v>27</v>
      </c>
      <c r="H33" s="4">
        <f t="shared" si="22"/>
        <v>2.0612244897959182</v>
      </c>
      <c r="I33" s="5">
        <f t="shared" si="9"/>
        <v>2.0612244897959182E-3</v>
      </c>
      <c r="K33" s="5">
        <f t="shared" si="0"/>
        <v>9.2242209174244513E-2</v>
      </c>
      <c r="L33" s="4">
        <f t="shared" si="10"/>
        <v>92.242209174244508</v>
      </c>
      <c r="N33" s="5">
        <f t="shared" si="11"/>
        <v>-6.6818775689321029E-3</v>
      </c>
      <c r="O33" s="4">
        <f t="shared" si="23"/>
        <v>24524.265415889149</v>
      </c>
      <c r="Q33" s="5">
        <f t="shared" ca="1" si="2"/>
        <v>0.10273111911574966</v>
      </c>
      <c r="R33" s="1">
        <f t="shared" ca="1" si="12"/>
        <v>6.5189069267041053E-4</v>
      </c>
      <c r="S33" s="1">
        <f t="shared" ca="1" si="13"/>
        <v>8.2616359197302792E-7</v>
      </c>
      <c r="T33" s="1">
        <f t="shared" ca="1" si="14"/>
        <v>262000000.00000048</v>
      </c>
      <c r="U33" s="1">
        <f t="shared" si="3"/>
        <v>262000000</v>
      </c>
      <c r="V33" s="5">
        <f t="shared" ca="1" si="15"/>
        <v>0.10273111911574966</v>
      </c>
      <c r="W33" s="4">
        <f t="shared" ca="1" si="16"/>
        <v>102.73111911574965</v>
      </c>
      <c r="Y33" s="4">
        <f t="shared" si="4"/>
        <v>100</v>
      </c>
      <c r="Z33" s="4"/>
      <c r="AA33" s="4">
        <f t="shared" si="5"/>
        <v>88.122448979591837</v>
      </c>
      <c r="AC33" s="5">
        <f t="shared" si="6"/>
        <v>0.16518884974624523</v>
      </c>
      <c r="AD33" s="4">
        <f t="shared" si="17"/>
        <v>165.18884974624524</v>
      </c>
      <c r="AF33" s="5">
        <f t="shared" ca="1" si="18"/>
        <v>6.62324052574019E-2</v>
      </c>
      <c r="AG33" s="1">
        <f t="shared" ca="1" si="7"/>
        <v>2.1411797095687436E-7</v>
      </c>
      <c r="AH33" s="1">
        <f t="shared" si="8"/>
        <v>2.1411797095687404E-7</v>
      </c>
      <c r="AI33" s="5">
        <f t="shared" ca="1" si="19"/>
        <v>6.62324052574019E-2</v>
      </c>
      <c r="AJ33" s="4">
        <f t="shared" ca="1" si="20"/>
        <v>66.232405257401894</v>
      </c>
    </row>
    <row r="34" spans="7:36" x14ac:dyDescent="0.25">
      <c r="G34">
        <f t="shared" si="21"/>
        <v>28</v>
      </c>
      <c r="H34" s="4">
        <f t="shared" si="22"/>
        <v>2.1020408163265305</v>
      </c>
      <c r="I34" s="5">
        <f t="shared" si="9"/>
        <v>2.1020408163265306E-3</v>
      </c>
      <c r="K34" s="5">
        <f t="shared" si="0"/>
        <v>9.0531938419523714E-2</v>
      </c>
      <c r="L34" s="4">
        <f t="shared" si="10"/>
        <v>90.531938419523712</v>
      </c>
      <c r="N34" s="5">
        <f t="shared" si="11"/>
        <v>-8.1424449573911477E-3</v>
      </c>
      <c r="O34" s="4">
        <f t="shared" si="23"/>
        <v>12262.132707944575</v>
      </c>
      <c r="Q34" s="5">
        <f t="shared" ca="1" si="2"/>
        <v>0.10112697993258159</v>
      </c>
      <c r="R34" s="1">
        <f t="shared" ca="1" si="12"/>
        <v>6.5393653446387434E-4</v>
      </c>
      <c r="S34" s="1">
        <f t="shared" ca="1" si="13"/>
        <v>8.0191886895826727E-7</v>
      </c>
      <c r="T34" s="1">
        <f t="shared" ca="1" si="14"/>
        <v>262000000.00000033</v>
      </c>
      <c r="U34" s="1">
        <f t="shared" si="3"/>
        <v>262000000</v>
      </c>
      <c r="V34" s="5">
        <f t="shared" ca="1" si="15"/>
        <v>0.10112697993258159</v>
      </c>
      <c r="W34" s="4">
        <f t="shared" ca="1" si="16"/>
        <v>101.12697993258159</v>
      </c>
      <c r="Y34" s="4">
        <f t="shared" si="4"/>
        <v>100</v>
      </c>
      <c r="Z34" s="4"/>
      <c r="AA34" s="4">
        <f t="shared" si="5"/>
        <v>88.204081632653072</v>
      </c>
      <c r="AC34" s="5">
        <f t="shared" si="6"/>
        <v>0.1619004591627041</v>
      </c>
      <c r="AD34" s="4">
        <f t="shared" si="17"/>
        <v>161.9004591627041</v>
      </c>
      <c r="AF34" s="5">
        <f t="shared" ca="1" si="18"/>
        <v>6.5853979851428296E-2</v>
      </c>
      <c r="AG34" s="1">
        <f t="shared" ca="1" si="7"/>
        <v>2.1411797095687428E-7</v>
      </c>
      <c r="AH34" s="1">
        <f t="shared" si="8"/>
        <v>2.1411797095687404E-7</v>
      </c>
      <c r="AI34" s="5">
        <f t="shared" ca="1" si="19"/>
        <v>6.5853979851428296E-2</v>
      </c>
      <c r="AJ34" s="4">
        <f t="shared" ca="1" si="20"/>
        <v>65.853979851428292</v>
      </c>
    </row>
    <row r="35" spans="7:36" x14ac:dyDescent="0.25">
      <c r="G35">
        <f t="shared" si="21"/>
        <v>29</v>
      </c>
      <c r="H35" s="4">
        <f t="shared" si="22"/>
        <v>2.1428571428571428</v>
      </c>
      <c r="I35" s="5">
        <f t="shared" si="9"/>
        <v>2.142857142857143E-3</v>
      </c>
      <c r="K35" s="5">
        <f t="shared" si="0"/>
        <v>8.8888375744088644E-2</v>
      </c>
      <c r="L35" s="4">
        <f t="shared" si="10"/>
        <v>88.888375744088648</v>
      </c>
      <c r="N35" s="5">
        <f t="shared" si="11"/>
        <v>-1.0170902168126977E-2</v>
      </c>
      <c r="O35" s="4">
        <f t="shared" si="23"/>
        <v>6131.0663539722873</v>
      </c>
      <c r="Q35" s="5">
        <f t="shared" ca="1" si="2"/>
        <v>9.9591220838056577E-2</v>
      </c>
      <c r="R35" s="1">
        <f t="shared" ca="1" si="12"/>
        <v>6.5602085033396806E-4</v>
      </c>
      <c r="S35" s="1">
        <f t="shared" ca="1" si="13"/>
        <v>7.7908834652830478E-7</v>
      </c>
      <c r="T35" s="1">
        <f t="shared" ca="1" si="14"/>
        <v>262000000.00000054</v>
      </c>
      <c r="U35" s="1">
        <f t="shared" si="3"/>
        <v>262000000</v>
      </c>
      <c r="V35" s="5">
        <f t="shared" ca="1" si="15"/>
        <v>9.9591220838056577E-2</v>
      </c>
      <c r="W35" s="4">
        <f t="shared" ca="1" si="16"/>
        <v>99.591220838056572</v>
      </c>
      <c r="Y35" s="4">
        <f t="shared" si="4"/>
        <v>100</v>
      </c>
      <c r="Z35" s="4"/>
      <c r="AA35" s="4">
        <f t="shared" si="5"/>
        <v>88.285714285714292</v>
      </c>
      <c r="AC35" s="5">
        <f t="shared" si="6"/>
        <v>0.15873578569371577</v>
      </c>
      <c r="AD35" s="4">
        <f t="shared" si="17"/>
        <v>158.73578569371577</v>
      </c>
      <c r="AF35" s="5">
        <f t="shared" ca="1" si="18"/>
        <v>6.5486216916501194E-2</v>
      </c>
      <c r="AG35" s="1">
        <f t="shared" ca="1" si="7"/>
        <v>2.1411797095687444E-7</v>
      </c>
      <c r="AH35" s="1">
        <f t="shared" si="8"/>
        <v>2.1411797095687404E-7</v>
      </c>
      <c r="AI35" s="5">
        <f t="shared" ca="1" si="19"/>
        <v>6.5486216916501194E-2</v>
      </c>
      <c r="AJ35" s="4">
        <f t="shared" ca="1" si="20"/>
        <v>65.486216916501192</v>
      </c>
    </row>
    <row r="36" spans="7:36" x14ac:dyDescent="0.25">
      <c r="G36">
        <f t="shared" si="21"/>
        <v>30</v>
      </c>
      <c r="H36" s="4">
        <f t="shared" si="22"/>
        <v>2.1836734693877551</v>
      </c>
      <c r="I36" s="5">
        <f t="shared" si="9"/>
        <v>2.1836734693877549E-3</v>
      </c>
      <c r="K36" s="5">
        <f t="shared" si="0"/>
        <v>8.7307780507979438E-2</v>
      </c>
      <c r="L36" s="4">
        <f t="shared" si="10"/>
        <v>87.307780507979444</v>
      </c>
      <c r="N36" s="5">
        <f t="shared" si="11"/>
        <v>-1.3166653006767228E-2</v>
      </c>
      <c r="O36" s="4">
        <f t="shared" si="23"/>
        <v>3065.5331769861436</v>
      </c>
      <c r="Q36" s="5">
        <f t="shared" ca="1" si="2"/>
        <v>9.81200367600744E-2</v>
      </c>
      <c r="R36" s="1">
        <f t="shared" ca="1" si="12"/>
        <v>6.5814384145912897E-4</v>
      </c>
      <c r="S36" s="1">
        <f t="shared" ca="1" si="13"/>
        <v>7.5756915700606082E-7</v>
      </c>
      <c r="T36" s="1">
        <f t="shared" ca="1" si="14"/>
        <v>262000000.00000024</v>
      </c>
      <c r="U36" s="1">
        <f t="shared" si="3"/>
        <v>262000000</v>
      </c>
      <c r="V36" s="5">
        <f t="shared" ca="1" si="15"/>
        <v>9.81200367600744E-2</v>
      </c>
      <c r="W36" s="4">
        <f t="shared" ca="1" si="16"/>
        <v>98.120036760074399</v>
      </c>
      <c r="Y36" s="4">
        <f t="shared" si="4"/>
        <v>100</v>
      </c>
      <c r="Z36" s="4"/>
      <c r="AA36" s="4">
        <f t="shared" si="5"/>
        <v>88.367346938775512</v>
      </c>
      <c r="AC36" s="5">
        <f t="shared" si="6"/>
        <v>0.15568789193098756</v>
      </c>
      <c r="AD36" s="4">
        <f t="shared" si="17"/>
        <v>155.68789193098755</v>
      </c>
      <c r="AF36" s="5">
        <f t="shared" ca="1" si="18"/>
        <v>6.5128647112626836E-2</v>
      </c>
      <c r="AG36" s="1">
        <f t="shared" ca="1" si="7"/>
        <v>2.1411797095687436E-7</v>
      </c>
      <c r="AH36" s="1">
        <f t="shared" si="8"/>
        <v>2.1411797095687404E-7</v>
      </c>
      <c r="AI36" s="5">
        <f t="shared" ca="1" si="19"/>
        <v>6.5128647112626836E-2</v>
      </c>
      <c r="AJ36" s="4">
        <f t="shared" ca="1" si="20"/>
        <v>65.128647112626837</v>
      </c>
    </row>
    <row r="37" spans="7:36" x14ac:dyDescent="0.25">
      <c r="G37">
        <f t="shared" si="21"/>
        <v>31</v>
      </c>
      <c r="H37" s="4">
        <f t="shared" si="22"/>
        <v>2.2244897959183669</v>
      </c>
      <c r="I37" s="5">
        <f t="shared" si="9"/>
        <v>2.2244897959183669E-3</v>
      </c>
      <c r="K37" s="5">
        <f t="shared" si="0"/>
        <v>8.5786686613618476E-2</v>
      </c>
      <c r="L37" s="4">
        <f t="shared" si="10"/>
        <v>85.786686613618471</v>
      </c>
      <c r="N37" s="5">
        <f t="shared" si="11"/>
        <v>-1.8018211668734577E-2</v>
      </c>
      <c r="O37" s="4">
        <f t="shared" si="23"/>
        <v>1532.7665884930718</v>
      </c>
      <c r="Q37" s="5">
        <f t="shared" ca="1" si="2"/>
        <v>9.6709894234543167E-2</v>
      </c>
      <c r="R37" s="1">
        <f t="shared" ca="1" si="12"/>
        <v>6.6030565546300172E-4</v>
      </c>
      <c r="S37" s="1">
        <f t="shared" ca="1" si="13"/>
        <v>7.3726758169531913E-7</v>
      </c>
      <c r="T37" s="1">
        <f t="shared" ca="1" si="14"/>
        <v>262000000.00000042</v>
      </c>
      <c r="U37" s="1">
        <f t="shared" si="3"/>
        <v>262000000</v>
      </c>
      <c r="V37" s="5">
        <f t="shared" ca="1" si="15"/>
        <v>9.6709894234543167E-2</v>
      </c>
      <c r="W37" s="4">
        <f t="shared" ca="1" si="16"/>
        <v>96.709894234543171</v>
      </c>
      <c r="Y37" s="4">
        <f t="shared" si="4"/>
        <v>100</v>
      </c>
      <c r="Z37" s="4"/>
      <c r="AA37" s="4">
        <f t="shared" si="5"/>
        <v>88.448979591836746</v>
      </c>
      <c r="AC37" s="5">
        <f t="shared" si="6"/>
        <v>0.15275034963380787</v>
      </c>
      <c r="AD37" s="4">
        <f t="shared" si="17"/>
        <v>152.75034963380787</v>
      </c>
      <c r="AF37" s="5">
        <f t="shared" ca="1" si="18"/>
        <v>6.4780829976195539E-2</v>
      </c>
      <c r="AG37" s="1">
        <f t="shared" ca="1" si="7"/>
        <v>2.1411797095687436E-7</v>
      </c>
      <c r="AH37" s="1">
        <f t="shared" si="8"/>
        <v>2.1411797095687404E-7</v>
      </c>
      <c r="AI37" s="5">
        <f t="shared" ca="1" si="19"/>
        <v>6.4780829976195539E-2</v>
      </c>
      <c r="AJ37" s="4">
        <f t="shared" ca="1" si="20"/>
        <v>64.780829976195534</v>
      </c>
    </row>
    <row r="38" spans="7:36" x14ac:dyDescent="0.25">
      <c r="G38">
        <f t="shared" si="21"/>
        <v>32</v>
      </c>
      <c r="H38" s="4">
        <f t="shared" si="22"/>
        <v>2.2653061224489797</v>
      </c>
      <c r="I38" s="5">
        <f t="shared" si="9"/>
        <v>2.2653061224489797E-3</v>
      </c>
      <c r="K38" s="5">
        <f t="shared" si="0"/>
        <v>8.4321877772262563E-2</v>
      </c>
      <c r="L38" s="4">
        <f t="shared" si="10"/>
        <v>84.321877772262567</v>
      </c>
      <c r="N38" s="5">
        <f t="shared" si="11"/>
        <v>-2.718227572743433E-2</v>
      </c>
      <c r="O38" s="4">
        <f t="shared" si="23"/>
        <v>766.38329424653591</v>
      </c>
      <c r="Q38" s="5">
        <f t="shared" ca="1" si="2"/>
        <v>9.5357506815873391E-2</v>
      </c>
      <c r="R38" s="1">
        <f t="shared" ca="1" si="12"/>
        <v>6.6250638555819614E-4</v>
      </c>
      <c r="S38" s="1">
        <f t="shared" ca="1" si="13"/>
        <v>7.1809807827476486E-7</v>
      </c>
      <c r="T38" s="1">
        <f t="shared" ca="1" si="14"/>
        <v>262000000.00000063</v>
      </c>
      <c r="U38" s="1">
        <f t="shared" si="3"/>
        <v>262000000</v>
      </c>
      <c r="V38" s="5">
        <f t="shared" ca="1" si="15"/>
        <v>9.5357506815873391E-2</v>
      </c>
      <c r="W38" s="4">
        <f t="shared" ca="1" si="16"/>
        <v>95.357506815873393</v>
      </c>
      <c r="Y38" s="4">
        <f t="shared" si="4"/>
        <v>100</v>
      </c>
      <c r="Z38" s="4"/>
      <c r="AA38" s="4">
        <f t="shared" si="5"/>
        <v>88.530612244897966</v>
      </c>
      <c r="AC38" s="5">
        <f t="shared" si="6"/>
        <v>0.14991719385809293</v>
      </c>
      <c r="AD38" s="4">
        <f t="shared" si="17"/>
        <v>149.91719385809293</v>
      </c>
      <c r="AF38" s="5">
        <f t="shared" ca="1" si="18"/>
        <v>6.4442351651620974E-2</v>
      </c>
      <c r="AG38" s="1">
        <f t="shared" ca="1" si="7"/>
        <v>2.1411797095687444E-7</v>
      </c>
      <c r="AH38" s="1">
        <f t="shared" si="8"/>
        <v>2.1411797095687404E-7</v>
      </c>
      <c r="AI38" s="5">
        <f t="shared" ca="1" si="19"/>
        <v>6.4442351651620974E-2</v>
      </c>
      <c r="AJ38" s="4">
        <f t="shared" ca="1" si="20"/>
        <v>64.442351651620967</v>
      </c>
    </row>
    <row r="39" spans="7:36" x14ac:dyDescent="0.25">
      <c r="G39">
        <f t="shared" si="21"/>
        <v>33</v>
      </c>
      <c r="H39" s="4">
        <f t="shared" si="22"/>
        <v>2.3061224489795915</v>
      </c>
      <c r="I39" s="5">
        <f t="shared" si="9"/>
        <v>2.3061224489795916E-3</v>
      </c>
      <c r="K39" s="5">
        <f t="shared" si="0"/>
        <v>8.2910365397026578E-2</v>
      </c>
      <c r="L39" s="4">
        <f t="shared" si="10"/>
        <v>82.910365397026581</v>
      </c>
      <c r="N39" s="5">
        <f t="shared" si="11"/>
        <v>-5.0875492869676624E-2</v>
      </c>
      <c r="O39" s="4">
        <f t="shared" si="23"/>
        <v>383.19164712326796</v>
      </c>
      <c r="Q39" s="5">
        <f t="shared" ca="1" si="2"/>
        <v>9.4059813136714243E-2</v>
      </c>
      <c r="R39" s="1">
        <f t="shared" ca="1" si="12"/>
        <v>6.647460699651048E-4</v>
      </c>
      <c r="S39" s="1">
        <f t="shared" ca="1" si="13"/>
        <v>6.9998242739044372E-7</v>
      </c>
      <c r="T39" s="1">
        <f t="shared" ca="1" si="14"/>
        <v>262000000.00000057</v>
      </c>
      <c r="U39" s="1">
        <f t="shared" si="3"/>
        <v>262000000</v>
      </c>
      <c r="V39" s="5">
        <f t="shared" ca="1" si="15"/>
        <v>9.4059813136714243E-2</v>
      </c>
      <c r="W39" s="4">
        <f t="shared" ca="1" si="16"/>
        <v>94.05981313671424</v>
      </c>
      <c r="Y39" s="4">
        <f t="shared" si="4"/>
        <v>100</v>
      </c>
      <c r="Z39" s="4"/>
      <c r="AA39" s="4">
        <f t="shared" si="5"/>
        <v>88.612244897959187</v>
      </c>
      <c r="AC39" s="5">
        <f t="shared" si="6"/>
        <v>0.1471828819566855</v>
      </c>
      <c r="AD39" s="4">
        <f t="shared" si="17"/>
        <v>147.18288195668549</v>
      </c>
      <c r="AF39" s="5">
        <f t="shared" ca="1" si="18"/>
        <v>6.411282283839459E-2</v>
      </c>
      <c r="AG39" s="1">
        <f t="shared" ca="1" si="7"/>
        <v>2.1411797095687428E-7</v>
      </c>
      <c r="AH39" s="1">
        <f t="shared" si="8"/>
        <v>2.1411797095687404E-7</v>
      </c>
      <c r="AI39" s="5">
        <f t="shared" ca="1" si="19"/>
        <v>6.411282283839459E-2</v>
      </c>
      <c r="AJ39" s="4">
        <f t="shared" ca="1" si="20"/>
        <v>64.112822838394592</v>
      </c>
    </row>
    <row r="40" spans="7:36" x14ac:dyDescent="0.25">
      <c r="G40">
        <f t="shared" si="21"/>
        <v>34</v>
      </c>
      <c r="H40" s="4">
        <f t="shared" si="22"/>
        <v>2.3469387755102042</v>
      </c>
      <c r="I40" s="5">
        <f t="shared" si="9"/>
        <v>2.346938775510204E-3</v>
      </c>
      <c r="K40" s="5">
        <f t="shared" si="0"/>
        <v>8.1549368802721581E-2</v>
      </c>
      <c r="L40" s="4">
        <f t="shared" si="10"/>
        <v>81.549368802721574</v>
      </c>
      <c r="N40" s="5">
        <f t="shared" si="11"/>
        <v>-0.25274884747917709</v>
      </c>
      <c r="O40" s="4">
        <f t="shared" si="23"/>
        <v>191.59582356163398</v>
      </c>
      <c r="Q40" s="5">
        <f t="shared" ca="1" si="2"/>
        <v>9.2813957295862906E-2</v>
      </c>
      <c r="R40" s="1">
        <f t="shared" ca="1" si="12"/>
        <v>6.6702469161646733E-4</v>
      </c>
      <c r="S40" s="1">
        <f t="shared" ca="1" si="13"/>
        <v>6.8284898208940196E-7</v>
      </c>
      <c r="T40" s="1">
        <f t="shared" ca="1" si="14"/>
        <v>262000000.00000072</v>
      </c>
      <c r="U40" s="1">
        <f t="shared" si="3"/>
        <v>262000000</v>
      </c>
      <c r="V40" s="5">
        <f t="shared" ca="1" si="15"/>
        <v>9.2813957295862906E-2</v>
      </c>
      <c r="W40" s="4">
        <f t="shared" ca="1" si="16"/>
        <v>92.813957295862906</v>
      </c>
      <c r="Y40" s="4">
        <f t="shared" si="4"/>
        <v>100</v>
      </c>
      <c r="Z40" s="4"/>
      <c r="AA40" s="4">
        <f t="shared" si="5"/>
        <v>88.693877551020421</v>
      </c>
      <c r="AC40" s="5">
        <f t="shared" si="6"/>
        <v>0.14454225685788244</v>
      </c>
      <c r="AD40" s="4">
        <f t="shared" si="17"/>
        <v>144.54225685788245</v>
      </c>
      <c r="AF40" s="5">
        <f t="shared" ca="1" si="18"/>
        <v>6.3791876929687033E-2</v>
      </c>
      <c r="AG40" s="1">
        <f t="shared" ca="1" si="7"/>
        <v>2.1411797095687436E-7</v>
      </c>
      <c r="AH40" s="1">
        <f t="shared" si="8"/>
        <v>2.1411797095687404E-7</v>
      </c>
      <c r="AI40" s="5">
        <f t="shared" ca="1" si="19"/>
        <v>6.3791876929687033E-2</v>
      </c>
      <c r="AJ40" s="4">
        <f t="shared" ca="1" si="20"/>
        <v>63.791876929687035</v>
      </c>
    </row>
    <row r="41" spans="7:36" x14ac:dyDescent="0.25">
      <c r="G41">
        <f t="shared" si="21"/>
        <v>35</v>
      </c>
      <c r="H41" s="4">
        <f t="shared" si="22"/>
        <v>2.3877551020408161</v>
      </c>
      <c r="I41" s="5">
        <f t="shared" si="9"/>
        <v>2.387755102040816E-3</v>
      </c>
      <c r="K41" s="5">
        <f t="shared" si="0"/>
        <v>8.0236297436479351E-2</v>
      </c>
      <c r="L41" s="4">
        <f t="shared" si="10"/>
        <v>80.236297436479347</v>
      </c>
      <c r="N41" s="5">
        <f t="shared" si="11"/>
        <v>9.5797911780816994E-2</v>
      </c>
      <c r="O41" s="4">
        <f t="shared" si="23"/>
        <v>95.797911780816989</v>
      </c>
      <c r="Q41" s="5">
        <f t="shared" ca="1" si="2"/>
        <v>9.1617271296702885E-2</v>
      </c>
      <c r="R41" s="1">
        <f t="shared" ca="1" si="12"/>
        <v>6.6934217815471664E-4</v>
      </c>
      <c r="S41" s="1">
        <f t="shared" ca="1" si="13"/>
        <v>6.6663200621694807E-7</v>
      </c>
      <c r="T41" s="1">
        <f t="shared" ca="1" si="14"/>
        <v>262000000.00000075</v>
      </c>
      <c r="U41" s="1">
        <f t="shared" si="3"/>
        <v>262000000</v>
      </c>
      <c r="V41" s="5">
        <f t="shared" ca="1" si="15"/>
        <v>9.1617271296702885E-2</v>
      </c>
      <c r="W41" s="4">
        <f t="shared" ca="1" si="16"/>
        <v>91.617271296702882</v>
      </c>
      <c r="Y41" s="4">
        <f t="shared" si="4"/>
        <v>100</v>
      </c>
      <c r="Z41" s="4"/>
      <c r="AA41" s="4">
        <f t="shared" si="5"/>
        <v>88.775510204081641</v>
      </c>
      <c r="AC41" s="5">
        <f t="shared" si="6"/>
        <v>0.14199051411026822</v>
      </c>
      <c r="AD41" s="4">
        <f t="shared" si="17"/>
        <v>141.99051411026824</v>
      </c>
      <c r="AF41" s="5">
        <f t="shared" ca="1" si="18"/>
        <v>6.3479168321638482E-2</v>
      </c>
      <c r="AG41" s="1">
        <f t="shared" ca="1" si="7"/>
        <v>2.1411797095687436E-7</v>
      </c>
      <c r="AH41" s="1">
        <f t="shared" si="8"/>
        <v>2.1411797095687404E-7</v>
      </c>
      <c r="AI41" s="5">
        <f t="shared" ca="1" si="19"/>
        <v>6.3479168321638482E-2</v>
      </c>
      <c r="AJ41" s="4">
        <f t="shared" ca="1" si="20"/>
        <v>63.479168321638483</v>
      </c>
    </row>
    <row r="42" spans="7:36" x14ac:dyDescent="0.25">
      <c r="G42">
        <f t="shared" si="21"/>
        <v>36</v>
      </c>
      <c r="H42" s="4">
        <f t="shared" si="22"/>
        <v>2.4285714285714284</v>
      </c>
      <c r="I42" s="5">
        <f t="shared" si="9"/>
        <v>2.4285714285714284E-3</v>
      </c>
      <c r="K42" s="5">
        <f t="shared" si="0"/>
        <v>7.8968734900246307E-2</v>
      </c>
      <c r="L42" s="4">
        <f t="shared" si="10"/>
        <v>78.968734900246304</v>
      </c>
      <c r="N42" s="5">
        <f t="shared" si="11"/>
        <v>4.2291094774942535E-2</v>
      </c>
      <c r="O42" s="4">
        <f t="shared" si="23"/>
        <v>42.291094774942536</v>
      </c>
      <c r="Q42" s="5">
        <f t="shared" ca="1" si="2"/>
        <v>9.046725929535189E-2</v>
      </c>
      <c r="R42" s="1">
        <f t="shared" ca="1" si="12"/>
        <v>6.7169840222533667E-4</v>
      </c>
      <c r="S42" s="1">
        <f t="shared" ca="1" si="13"/>
        <v>6.5127108996743652E-7</v>
      </c>
      <c r="T42" s="1">
        <f t="shared" ca="1" si="14"/>
        <v>262000000.00000077</v>
      </c>
      <c r="U42" s="1">
        <f t="shared" si="3"/>
        <v>262000000</v>
      </c>
      <c r="V42" s="5">
        <f t="shared" ca="1" si="15"/>
        <v>9.046725929535189E-2</v>
      </c>
      <c r="W42" s="4">
        <f t="shared" ca="1" si="16"/>
        <v>90.467259295351894</v>
      </c>
      <c r="Y42" s="4">
        <f t="shared" si="4"/>
        <v>100</v>
      </c>
      <c r="Z42" s="4"/>
      <c r="AA42" s="4">
        <f t="shared" si="5"/>
        <v>88.857142857142861</v>
      </c>
      <c r="AC42" s="5">
        <f t="shared" si="6"/>
        <v>0.13952317225075761</v>
      </c>
      <c r="AD42" s="4">
        <f t="shared" si="17"/>
        <v>139.5231722507576</v>
      </c>
      <c r="AF42" s="5">
        <f t="shared" ca="1" si="18"/>
        <v>6.3174370875063862E-2</v>
      </c>
      <c r="AG42" s="1">
        <f t="shared" ca="1" si="7"/>
        <v>2.1411797095687436E-7</v>
      </c>
      <c r="AH42" s="1">
        <f t="shared" si="8"/>
        <v>2.1411797095687404E-7</v>
      </c>
      <c r="AI42" s="5">
        <f t="shared" ca="1" si="19"/>
        <v>6.3174370875063862E-2</v>
      </c>
      <c r="AJ42" s="4">
        <f t="shared" ca="1" si="20"/>
        <v>63.174370875063865</v>
      </c>
    </row>
    <row r="43" spans="7:36" x14ac:dyDescent="0.25">
      <c r="G43">
        <f t="shared" si="21"/>
        <v>37</v>
      </c>
      <c r="H43" s="4">
        <f t="shared" si="22"/>
        <v>2.4693877551020407</v>
      </c>
      <c r="I43" s="5">
        <f t="shared" si="9"/>
        <v>2.4693877551020408E-3</v>
      </c>
      <c r="K43" s="5">
        <f t="shared" si="0"/>
        <v>7.7744424557823599E-2</v>
      </c>
      <c r="L43" s="4">
        <f t="shared" si="10"/>
        <v>77.744424557823606</v>
      </c>
      <c r="N43" s="5">
        <f t="shared" si="11"/>
        <v>2.7957303052620907E-2</v>
      </c>
      <c r="O43" s="4">
        <f t="shared" si="23"/>
        <v>27.957303052620908</v>
      </c>
      <c r="Q43" s="5">
        <f t="shared" ca="1" si="2"/>
        <v>8.9361583449048862E-2</v>
      </c>
      <c r="R43" s="1">
        <f t="shared" ca="1" si="12"/>
        <v>6.7409318206557546E-4</v>
      </c>
      <c r="S43" s="1">
        <f t="shared" ca="1" si="13"/>
        <v>6.3671063250840369E-7</v>
      </c>
      <c r="T43" s="1">
        <f t="shared" ca="1" si="14"/>
        <v>262000000.00000057</v>
      </c>
      <c r="U43" s="1">
        <f t="shared" si="3"/>
        <v>262000000</v>
      </c>
      <c r="V43" s="5">
        <f t="shared" ca="1" si="15"/>
        <v>8.9361583449048862E-2</v>
      </c>
      <c r="W43" s="4">
        <f t="shared" ca="1" si="16"/>
        <v>89.361583449048865</v>
      </c>
      <c r="Y43" s="4">
        <f t="shared" si="4"/>
        <v>100</v>
      </c>
      <c r="Z43" s="4"/>
      <c r="AA43" s="4">
        <f t="shared" si="5"/>
        <v>88.938775510204081</v>
      </c>
      <c r="AC43" s="5">
        <f t="shared" si="6"/>
        <v>0.13713604611134553</v>
      </c>
      <c r="AD43" s="4">
        <f t="shared" si="17"/>
        <v>137.13604611134554</v>
      </c>
      <c r="AF43" s="5">
        <f t="shared" ca="1" si="18"/>
        <v>6.2877176513528907E-2</v>
      </c>
      <c r="AG43" s="1">
        <f t="shared" ca="1" si="7"/>
        <v>2.1411797095687444E-7</v>
      </c>
      <c r="AH43" s="1">
        <f t="shared" si="8"/>
        <v>2.1411797095687404E-7</v>
      </c>
      <c r="AI43" s="5">
        <f t="shared" ca="1" si="19"/>
        <v>6.2877176513528907E-2</v>
      </c>
      <c r="AJ43" s="4">
        <f t="shared" ca="1" si="20"/>
        <v>62.877176513528909</v>
      </c>
    </row>
    <row r="44" spans="7:36" x14ac:dyDescent="0.25">
      <c r="G44">
        <f t="shared" si="21"/>
        <v>38</v>
      </c>
      <c r="H44" s="4">
        <f t="shared" si="22"/>
        <v>2.510204081632653</v>
      </c>
      <c r="I44" s="5">
        <f t="shared" si="9"/>
        <v>2.5102040816326531E-3</v>
      </c>
      <c r="K44" s="5">
        <f t="shared" si="0"/>
        <v>7.6561256546098563E-2</v>
      </c>
      <c r="L44" s="4">
        <f t="shared" si="10"/>
        <v>76.561256546098562</v>
      </c>
      <c r="N44" s="5">
        <f t="shared" si="11"/>
        <v>2.1320984267425087E-2</v>
      </c>
      <c r="O44" s="4">
        <f t="shared" si="23"/>
        <v>21.320984267425086</v>
      </c>
      <c r="Q44" s="5">
        <f t="shared" ca="1" si="2"/>
        <v>8.829805118206159E-2</v>
      </c>
      <c r="R44" s="1">
        <f t="shared" ca="1" si="12"/>
        <v>6.7652628238393968E-4</v>
      </c>
      <c r="S44" s="1">
        <f t="shared" ca="1" si="13"/>
        <v>6.2289938304965517E-7</v>
      </c>
      <c r="T44" s="1">
        <f t="shared" ca="1" si="14"/>
        <v>262000000.00000051</v>
      </c>
      <c r="U44" s="1">
        <f t="shared" si="3"/>
        <v>262000000</v>
      </c>
      <c r="V44" s="5">
        <f t="shared" ca="1" si="15"/>
        <v>8.829805118206159E-2</v>
      </c>
      <c r="W44" s="4">
        <f t="shared" ca="1" si="16"/>
        <v>88.298051182061585</v>
      </c>
      <c r="Y44" s="4">
        <f t="shared" si="4"/>
        <v>100</v>
      </c>
      <c r="Z44" s="4"/>
      <c r="AA44" s="4">
        <f t="shared" si="5"/>
        <v>89.020408163265316</v>
      </c>
      <c r="AC44" s="5">
        <f t="shared" si="6"/>
        <v>0.13482522273007591</v>
      </c>
      <c r="AD44" s="4">
        <f t="shared" si="17"/>
        <v>134.82522273007592</v>
      </c>
      <c r="AF44" s="5">
        <f t="shared" ca="1" si="18"/>
        <v>6.2587293943673475E-2</v>
      </c>
      <c r="AG44" s="1">
        <f t="shared" ca="1" si="7"/>
        <v>2.1411797095687444E-7</v>
      </c>
      <c r="AH44" s="1">
        <f t="shared" si="8"/>
        <v>2.1411797095687404E-7</v>
      </c>
      <c r="AI44" s="5">
        <f t="shared" ca="1" si="19"/>
        <v>6.2587293943673475E-2</v>
      </c>
      <c r="AJ44" s="4">
        <f t="shared" ca="1" si="20"/>
        <v>62.587293943673473</v>
      </c>
    </row>
    <row r="45" spans="7:36" x14ac:dyDescent="0.25">
      <c r="G45">
        <f t="shared" si="21"/>
        <v>39</v>
      </c>
      <c r="H45" s="4">
        <f t="shared" si="22"/>
        <v>2.5510204081632653</v>
      </c>
      <c r="I45" s="5">
        <f t="shared" si="9"/>
        <v>2.5510204081632651E-3</v>
      </c>
      <c r="K45" s="5">
        <f t="shared" si="0"/>
        <v>7.5417256033197738E-2</v>
      </c>
      <c r="L45" s="4">
        <f t="shared" si="10"/>
        <v>75.417256033197745</v>
      </c>
      <c r="N45" s="5">
        <f t="shared" si="11"/>
        <v>1.7503839288892941E-2</v>
      </c>
      <c r="O45" s="4">
        <f t="shared" si="23"/>
        <v>17.503839288892941</v>
      </c>
      <c r="Q45" s="5">
        <f t="shared" ca="1" si="2"/>
        <v>8.7274603709306856E-2</v>
      </c>
      <c r="R45" s="1">
        <f t="shared" ca="1" si="12"/>
        <v>6.7899741552213263E-4</v>
      </c>
      <c r="S45" s="1">
        <f t="shared" ca="1" si="13"/>
        <v>6.0979003295138679E-7</v>
      </c>
      <c r="T45" s="1">
        <f t="shared" ca="1" si="14"/>
        <v>262000000.0000008</v>
      </c>
      <c r="U45" s="1">
        <f t="shared" si="3"/>
        <v>262000000</v>
      </c>
      <c r="V45" s="5">
        <f t="shared" ca="1" si="15"/>
        <v>8.7274603709306856E-2</v>
      </c>
      <c r="W45" s="4">
        <f t="shared" ca="1" si="16"/>
        <v>87.274603709306859</v>
      </c>
      <c r="Y45" s="4">
        <f t="shared" si="4"/>
        <v>100</v>
      </c>
      <c r="Z45" s="4"/>
      <c r="AA45" s="4">
        <f t="shared" si="5"/>
        <v>89.102040816326536</v>
      </c>
      <c r="AC45" s="5">
        <f t="shared" si="6"/>
        <v>0.132587039574558</v>
      </c>
      <c r="AD45" s="4">
        <f t="shared" si="17"/>
        <v>132.58703957455799</v>
      </c>
      <c r="AF45" s="5">
        <f t="shared" ca="1" si="18"/>
        <v>6.2304447485328915E-2</v>
      </c>
      <c r="AG45" s="1">
        <f t="shared" ca="1" si="7"/>
        <v>2.141179709568742E-7</v>
      </c>
      <c r="AH45" s="1">
        <f t="shared" si="8"/>
        <v>2.1411797095687404E-7</v>
      </c>
      <c r="AI45" s="5">
        <f t="shared" ca="1" si="19"/>
        <v>6.2304447485328915E-2</v>
      </c>
      <c r="AJ45" s="4">
        <f t="shared" ca="1" si="20"/>
        <v>62.304447485328915</v>
      </c>
    </row>
    <row r="46" spans="7:36" x14ac:dyDescent="0.25">
      <c r="G46">
        <f t="shared" si="21"/>
        <v>40</v>
      </c>
      <c r="H46" s="4">
        <f t="shared" si="22"/>
        <v>2.5918367346938771</v>
      </c>
      <c r="I46" s="5">
        <f t="shared" si="9"/>
        <v>2.5918367346938771E-3</v>
      </c>
      <c r="K46" s="5">
        <f t="shared" si="0"/>
        <v>7.4310572586105753E-2</v>
      </c>
      <c r="L46" s="4">
        <f t="shared" si="10"/>
        <v>74.310572586105749</v>
      </c>
      <c r="N46" s="5">
        <f t="shared" si="11"/>
        <v>1.5030841625566439E-2</v>
      </c>
      <c r="O46" s="4">
        <f t="shared" si="23"/>
        <v>15.030841625566438</v>
      </c>
      <c r="Q46" s="5">
        <f t="shared" ca="1" si="2"/>
        <v>8.628930567756847E-2</v>
      </c>
      <c r="R46" s="1">
        <f t="shared" ca="1" si="12"/>
        <v>6.8150624288743523E-4</v>
      </c>
      <c r="S46" s="1">
        <f t="shared" ca="1" si="13"/>
        <v>5.9733885249798464E-7</v>
      </c>
      <c r="T46" s="1">
        <f t="shared" ca="1" si="14"/>
        <v>262000000.00000077</v>
      </c>
      <c r="U46" s="1">
        <f t="shared" si="3"/>
        <v>262000000</v>
      </c>
      <c r="V46" s="5">
        <f t="shared" ca="1" si="15"/>
        <v>8.628930567756847E-2</v>
      </c>
      <c r="W46" s="4">
        <f t="shared" ca="1" si="16"/>
        <v>86.289305677568464</v>
      </c>
      <c r="Y46" s="4">
        <f t="shared" si="4"/>
        <v>100</v>
      </c>
      <c r="Z46" s="4"/>
      <c r="AA46" s="4">
        <f t="shared" si="5"/>
        <v>89.183673469387756</v>
      </c>
      <c r="AC46" s="5">
        <f t="shared" si="6"/>
        <v>0.13041806482310264</v>
      </c>
      <c r="AD46" s="4">
        <f t="shared" si="17"/>
        <v>130.41806482310264</v>
      </c>
      <c r="AF46" s="5">
        <f t="shared" ca="1" si="18"/>
        <v>6.2028376000417981E-2</v>
      </c>
      <c r="AG46" s="1">
        <f t="shared" ca="1" si="7"/>
        <v>2.1411797095687428E-7</v>
      </c>
      <c r="AH46" s="1">
        <f t="shared" si="8"/>
        <v>2.1411797095687404E-7</v>
      </c>
      <c r="AI46" s="5">
        <f t="shared" ca="1" si="19"/>
        <v>6.2028376000417981E-2</v>
      </c>
      <c r="AJ46" s="4">
        <f t="shared" ca="1" si="20"/>
        <v>62.028376000417978</v>
      </c>
    </row>
    <row r="47" spans="7:36" x14ac:dyDescent="0.25">
      <c r="G47">
        <f t="shared" si="21"/>
        <v>41</v>
      </c>
      <c r="H47" s="4">
        <f t="shared" si="22"/>
        <v>2.6326530612244898</v>
      </c>
      <c r="I47" s="5">
        <f t="shared" si="9"/>
        <v>2.6326530612244899E-3</v>
      </c>
      <c r="K47" s="5">
        <f t="shared" si="0"/>
        <v>7.3239470527343156E-2</v>
      </c>
      <c r="L47" s="4">
        <f t="shared" si="10"/>
        <v>73.239470527343158</v>
      </c>
      <c r="N47" s="5">
        <f t="shared" si="11"/>
        <v>1.3303175268858458E-2</v>
      </c>
      <c r="O47" s="4">
        <f t="shared" si="23"/>
        <v>13.303175268858459</v>
      </c>
      <c r="Q47" s="5">
        <f t="shared" ca="1" si="2"/>
        <v>8.5340335801165582E-2</v>
      </c>
      <c r="R47" s="1">
        <f t="shared" ca="1" si="12"/>
        <v>6.8405237664018843E-4</v>
      </c>
      <c r="S47" s="1">
        <f t="shared" ca="1" si="13"/>
        <v>5.855053668388247E-7</v>
      </c>
      <c r="T47" s="1">
        <f t="shared" ca="1" si="14"/>
        <v>262000000.00000066</v>
      </c>
      <c r="U47" s="1">
        <f t="shared" si="3"/>
        <v>262000000</v>
      </c>
      <c r="V47" s="5">
        <f t="shared" ca="1" si="15"/>
        <v>8.5340335801165582E-2</v>
      </c>
      <c r="W47" s="4">
        <f t="shared" ca="1" si="16"/>
        <v>85.34033580116558</v>
      </c>
      <c r="Y47" s="4">
        <f t="shared" si="4"/>
        <v>100</v>
      </c>
      <c r="Z47" s="4"/>
      <c r="AA47" s="4">
        <f t="shared" si="5"/>
        <v>89.26530612244899</v>
      </c>
      <c r="AC47" s="5">
        <f t="shared" si="6"/>
        <v>0.12831507948017207</v>
      </c>
      <c r="AD47" s="4">
        <f t="shared" si="17"/>
        <v>128.31507948017207</v>
      </c>
      <c r="AF47" s="5">
        <f t="shared" ca="1" si="18"/>
        <v>6.1758831910887692E-2</v>
      </c>
      <c r="AG47" s="1">
        <f t="shared" ca="1" si="7"/>
        <v>2.1411797095687428E-7</v>
      </c>
      <c r="AH47" s="1">
        <f t="shared" si="8"/>
        <v>2.1411797095687404E-7</v>
      </c>
      <c r="AI47" s="5">
        <f t="shared" ca="1" si="19"/>
        <v>6.1758831910887692E-2</v>
      </c>
      <c r="AJ47" s="4">
        <f t="shared" ca="1" si="20"/>
        <v>61.758831910887693</v>
      </c>
    </row>
    <row r="48" spans="7:36" x14ac:dyDescent="0.25">
      <c r="G48">
        <f t="shared" si="21"/>
        <v>42</v>
      </c>
      <c r="H48" s="4">
        <f t="shared" si="22"/>
        <v>2.6734693877551017</v>
      </c>
      <c r="I48" s="5">
        <f t="shared" si="9"/>
        <v>2.6734693877551018E-3</v>
      </c>
      <c r="K48" s="5">
        <f t="shared" si="0"/>
        <v>7.2202320175001736E-2</v>
      </c>
      <c r="L48" s="4">
        <f t="shared" si="10"/>
        <v>72.202320175001731</v>
      </c>
      <c r="N48" s="5">
        <f t="shared" si="11"/>
        <v>1.2031742843583909E-2</v>
      </c>
      <c r="O48" s="4">
        <f t="shared" si="23"/>
        <v>12.03174284358391</v>
      </c>
      <c r="Q48" s="5">
        <f t="shared" ca="1" si="2"/>
        <v>8.4425978383608408E-2</v>
      </c>
      <c r="R48" s="1">
        <f t="shared" ca="1" si="12"/>
        <v>6.8663538161799491E-4</v>
      </c>
      <c r="S48" s="1">
        <f t="shared" ca="1" si="13"/>
        <v>5.7425206634071479E-7</v>
      </c>
      <c r="T48" s="1">
        <f t="shared" ca="1" si="14"/>
        <v>262000000.00000069</v>
      </c>
      <c r="U48" s="1">
        <f t="shared" si="3"/>
        <v>262000000</v>
      </c>
      <c r="V48" s="5">
        <f t="shared" ca="1" si="15"/>
        <v>8.4425978383608408E-2</v>
      </c>
      <c r="W48" s="4">
        <f t="shared" ca="1" si="16"/>
        <v>84.42597838360841</v>
      </c>
      <c r="Y48" s="4">
        <f t="shared" si="4"/>
        <v>100</v>
      </c>
      <c r="Z48" s="4"/>
      <c r="AA48" s="4">
        <f t="shared" si="5"/>
        <v>89.34693877551021</v>
      </c>
      <c r="AC48" s="5">
        <f t="shared" si="6"/>
        <v>0.1262750611301087</v>
      </c>
      <c r="AD48" s="4">
        <f t="shared" si="17"/>
        <v>126.2750611301087</v>
      </c>
      <c r="AF48" s="5">
        <f t="shared" ca="1" si="18"/>
        <v>6.1495580297021242E-2</v>
      </c>
      <c r="AG48" s="1">
        <f t="shared" ca="1" si="7"/>
        <v>2.141179709568742E-7</v>
      </c>
      <c r="AH48" s="1">
        <f t="shared" si="8"/>
        <v>2.1411797095687404E-7</v>
      </c>
      <c r="AI48" s="5">
        <f t="shared" ca="1" si="19"/>
        <v>6.1495580297021242E-2</v>
      </c>
      <c r="AJ48" s="4">
        <f t="shared" ca="1" si="20"/>
        <v>61.495580297021242</v>
      </c>
    </row>
    <row r="49" spans="7:36" x14ac:dyDescent="0.25">
      <c r="G49">
        <f t="shared" si="21"/>
        <v>43</v>
      </c>
      <c r="H49" s="4">
        <f t="shared" si="22"/>
        <v>2.7142857142857144</v>
      </c>
      <c r="I49" s="5">
        <f t="shared" si="9"/>
        <v>2.7142857142857142E-3</v>
      </c>
      <c r="K49" s="5">
        <f t="shared" si="0"/>
        <v>7.1197589873152681E-2</v>
      </c>
      <c r="L49" s="4">
        <f t="shared" si="10"/>
        <v>71.19758987315268</v>
      </c>
      <c r="N49" s="5">
        <f t="shared" si="11"/>
        <v>1.1059852328827642E-2</v>
      </c>
      <c r="O49" s="4">
        <f t="shared" si="23"/>
        <v>11.059852328827642</v>
      </c>
      <c r="Q49" s="5">
        <f t="shared" ca="1" si="2"/>
        <v>8.3544615629511668E-2</v>
      </c>
      <c r="R49" s="1">
        <f t="shared" ca="1" si="12"/>
        <v>6.8925477747562212E-4</v>
      </c>
      <c r="S49" s="1">
        <f t="shared" ca="1" si="13"/>
        <v>5.6354414722986466E-7</v>
      </c>
      <c r="T49" s="1">
        <f t="shared" ca="1" si="14"/>
        <v>262000000.00000066</v>
      </c>
      <c r="U49" s="1">
        <f t="shared" si="3"/>
        <v>262000000</v>
      </c>
      <c r="V49" s="5">
        <f t="shared" ca="1" si="15"/>
        <v>8.3544615629511668E-2</v>
      </c>
      <c r="W49" s="4">
        <f t="shared" ca="1" si="16"/>
        <v>83.544615629511668</v>
      </c>
      <c r="Y49" s="4">
        <f t="shared" si="4"/>
        <v>100</v>
      </c>
      <c r="Z49" s="4"/>
      <c r="AA49" s="4">
        <f t="shared" si="5"/>
        <v>89.428571428571445</v>
      </c>
      <c r="AC49" s="5">
        <f t="shared" si="6"/>
        <v>0.12429516915669291</v>
      </c>
      <c r="AD49" s="4">
        <f t="shared" si="17"/>
        <v>124.29516915669291</v>
      </c>
      <c r="AF49" s="5">
        <f t="shared" ca="1" si="18"/>
        <v>6.1238398068434133E-2</v>
      </c>
      <c r="AG49" s="1">
        <f t="shared" ca="1" si="7"/>
        <v>2.1411797095687428E-7</v>
      </c>
      <c r="AH49" s="1">
        <f t="shared" si="8"/>
        <v>2.1411797095687404E-7</v>
      </c>
      <c r="AI49" s="5">
        <f t="shared" ca="1" si="19"/>
        <v>6.1238398068434133E-2</v>
      </c>
      <c r="AJ49" s="4">
        <f t="shared" ca="1" si="20"/>
        <v>61.23839806843413</v>
      </c>
    </row>
    <row r="50" spans="7:36" x14ac:dyDescent="0.25">
      <c r="G50">
        <f t="shared" si="21"/>
        <v>44</v>
      </c>
      <c r="H50" s="4">
        <f t="shared" si="22"/>
        <v>2.7551020408163263</v>
      </c>
      <c r="I50" s="5">
        <f t="shared" si="9"/>
        <v>2.7551020408163262E-3</v>
      </c>
      <c r="K50" s="5">
        <f t="shared" si="0"/>
        <v>7.0223838730663082E-2</v>
      </c>
      <c r="L50" s="4">
        <f t="shared" si="10"/>
        <v>70.223838730663076</v>
      </c>
      <c r="N50" s="5">
        <f t="shared" si="11"/>
        <v>1.029520287980209E-2</v>
      </c>
      <c r="O50" s="4">
        <f t="shared" si="23"/>
        <v>10.29520287980209</v>
      </c>
      <c r="Q50" s="5">
        <f t="shared" ca="1" si="2"/>
        <v>8.2694720662131488E-2</v>
      </c>
      <c r="R50" s="1">
        <f t="shared" ca="1" si="12"/>
        <v>6.9191004101738004E-4</v>
      </c>
      <c r="S50" s="1">
        <f t="shared" ca="1" si="13"/>
        <v>5.5334927894254416E-7</v>
      </c>
      <c r="T50" s="1">
        <f t="shared" ca="1" si="14"/>
        <v>262000000.00000086</v>
      </c>
      <c r="U50" s="1">
        <f t="shared" si="3"/>
        <v>262000000</v>
      </c>
      <c r="V50" s="5">
        <f t="shared" ca="1" si="15"/>
        <v>8.2694720662131488E-2</v>
      </c>
      <c r="W50" s="4">
        <f t="shared" ca="1" si="16"/>
        <v>82.694720662131488</v>
      </c>
      <c r="Y50" s="4">
        <f t="shared" si="4"/>
        <v>100</v>
      </c>
      <c r="Z50" s="4"/>
      <c r="AA50" s="4">
        <f t="shared" si="5"/>
        <v>89.510204081632651</v>
      </c>
      <c r="AC50" s="5">
        <f t="shared" si="6"/>
        <v>0.12237273127651815</v>
      </c>
      <c r="AD50" s="4">
        <f t="shared" si="17"/>
        <v>122.37273127651815</v>
      </c>
      <c r="AF50" s="5">
        <f t="shared" ca="1" si="18"/>
        <v>6.0987073200900917E-2</v>
      </c>
      <c r="AG50" s="1">
        <f t="shared" ca="1" si="7"/>
        <v>2.1411797095687428E-7</v>
      </c>
      <c r="AH50" s="1">
        <f t="shared" si="8"/>
        <v>2.1411797095687404E-7</v>
      </c>
      <c r="AI50" s="5">
        <f t="shared" ca="1" si="19"/>
        <v>6.0987073200900917E-2</v>
      </c>
      <c r="AJ50" s="4">
        <f t="shared" ca="1" si="20"/>
        <v>60.987073200900916</v>
      </c>
    </row>
    <row r="51" spans="7:36" x14ac:dyDescent="0.25">
      <c r="G51">
        <f t="shared" si="21"/>
        <v>45</v>
      </c>
      <c r="H51" s="4">
        <f t="shared" si="22"/>
        <v>2.7959183673469385</v>
      </c>
      <c r="I51" s="5">
        <f t="shared" si="9"/>
        <v>2.7959183673469386E-3</v>
      </c>
      <c r="K51" s="5">
        <f t="shared" si="0"/>
        <v>6.9279709996028033E-2</v>
      </c>
      <c r="L51" s="4">
        <f t="shared" si="10"/>
        <v>69.279709996028032</v>
      </c>
      <c r="N51" s="5">
        <f t="shared" si="11"/>
        <v>9.6798898597077639E-3</v>
      </c>
      <c r="O51" s="4">
        <f t="shared" si="23"/>
        <v>9.6798898597077638</v>
      </c>
      <c r="Q51" s="5">
        <f t="shared" ca="1" si="2"/>
        <v>8.1874851171578208E-2</v>
      </c>
      <c r="R51" s="1">
        <f t="shared" ca="1" si="12"/>
        <v>6.9460060869703415E-4</v>
      </c>
      <c r="S51" s="1">
        <f t="shared" ca="1" si="13"/>
        <v>5.4363739506732503E-7</v>
      </c>
      <c r="T51" s="1">
        <f t="shared" ca="1" si="14"/>
        <v>262000000.00000089</v>
      </c>
      <c r="U51" s="1">
        <f t="shared" si="3"/>
        <v>262000000</v>
      </c>
      <c r="V51" s="5">
        <f t="shared" ca="1" si="15"/>
        <v>8.1874851171578208E-2</v>
      </c>
      <c r="W51" s="4">
        <f t="shared" ca="1" si="16"/>
        <v>81.874851171578214</v>
      </c>
      <c r="Y51" s="4">
        <f t="shared" si="4"/>
        <v>100</v>
      </c>
      <c r="Z51" s="4"/>
      <c r="AA51" s="4">
        <f t="shared" si="5"/>
        <v>89.591836734693885</v>
      </c>
      <c r="AC51" s="5">
        <f t="shared" si="6"/>
        <v>0.12050523125192428</v>
      </c>
      <c r="AD51" s="4">
        <f t="shared" si="17"/>
        <v>120.50523125192427</v>
      </c>
      <c r="AF51" s="5">
        <f t="shared" ca="1" si="18"/>
        <v>6.0741404032895352E-2</v>
      </c>
      <c r="AG51" s="1">
        <f t="shared" ca="1" si="7"/>
        <v>2.1411797095687428E-7</v>
      </c>
      <c r="AH51" s="1">
        <f t="shared" si="8"/>
        <v>2.1411797095687404E-7</v>
      </c>
      <c r="AI51" s="5">
        <f t="shared" ca="1" si="19"/>
        <v>6.0741404032895352E-2</v>
      </c>
      <c r="AJ51" s="4">
        <f t="shared" ca="1" si="20"/>
        <v>60.741404032895353</v>
      </c>
    </row>
    <row r="52" spans="7:36" x14ac:dyDescent="0.25">
      <c r="G52">
        <f t="shared" si="21"/>
        <v>46</v>
      </c>
      <c r="H52" s="4">
        <f t="shared" si="22"/>
        <v>2.8367346938775508</v>
      </c>
      <c r="I52" s="5">
        <f t="shared" si="9"/>
        <v>2.8367346938775509E-3</v>
      </c>
      <c r="K52" s="5">
        <f t="shared" si="0"/>
        <v>6.8363925004160345E-2</v>
      </c>
      <c r="L52" s="4">
        <f t="shared" si="10"/>
        <v>68.36392500416035</v>
      </c>
      <c r="N52" s="5">
        <f t="shared" si="11"/>
        <v>9.17574778698871E-3</v>
      </c>
      <c r="O52" s="4">
        <f t="shared" si="23"/>
        <v>9.1757477869887101</v>
      </c>
      <c r="Q52" s="5">
        <f t="shared" ca="1" si="2"/>
        <v>8.1083643627246155E-2</v>
      </c>
      <c r="R52" s="1">
        <f t="shared" ca="1" si="12"/>
        <v>6.973258792590635E-4</v>
      </c>
      <c r="S52" s="1">
        <f t="shared" ca="1" si="13"/>
        <v>5.3438050516017957E-7</v>
      </c>
      <c r="T52" s="1">
        <f t="shared" ca="1" si="14"/>
        <v>262000000.00000083</v>
      </c>
      <c r="U52" s="1">
        <f t="shared" si="3"/>
        <v>262000000</v>
      </c>
      <c r="V52" s="5">
        <f t="shared" ca="1" si="15"/>
        <v>8.1083643627246155E-2</v>
      </c>
      <c r="W52" s="4">
        <f t="shared" ca="1" si="16"/>
        <v>81.083643627246161</v>
      </c>
      <c r="Y52" s="4">
        <f t="shared" si="4"/>
        <v>100</v>
      </c>
      <c r="Z52" s="4"/>
      <c r="AA52" s="4">
        <f t="shared" si="5"/>
        <v>89.673469387755105</v>
      </c>
      <c r="AC52" s="5">
        <f t="shared" si="6"/>
        <v>0.11869029766468472</v>
      </c>
      <c r="AD52" s="4">
        <f t="shared" si="17"/>
        <v>118.69029766468472</v>
      </c>
      <c r="AF52" s="5">
        <f t="shared" ca="1" si="18"/>
        <v>6.0501198616376185E-2</v>
      </c>
      <c r="AG52" s="1">
        <f t="shared" ca="1" si="7"/>
        <v>2.1411797095687412E-7</v>
      </c>
      <c r="AH52" s="1">
        <f t="shared" si="8"/>
        <v>2.1411797095687404E-7</v>
      </c>
      <c r="AI52" s="5">
        <f t="shared" ca="1" si="19"/>
        <v>6.0501198616376185E-2</v>
      </c>
      <c r="AJ52" s="4">
        <f t="shared" ca="1" si="20"/>
        <v>60.501198616376186</v>
      </c>
    </row>
    <row r="53" spans="7:36" x14ac:dyDescent="0.25">
      <c r="G53">
        <f t="shared" si="21"/>
        <v>47</v>
      </c>
      <c r="H53" s="4">
        <f t="shared" si="22"/>
        <v>2.8775510204081631</v>
      </c>
      <c r="I53" s="5">
        <f t="shared" si="9"/>
        <v>2.8775510204081633E-3</v>
      </c>
      <c r="K53" s="5">
        <f t="shared" si="0"/>
        <v>6.7475277638346515E-2</v>
      </c>
      <c r="L53" s="4">
        <f t="shared" si="10"/>
        <v>67.475277638346512</v>
      </c>
      <c r="N53" s="5">
        <f t="shared" si="11"/>
        <v>8.7565995722433884E-3</v>
      </c>
      <c r="O53" s="4">
        <f t="shared" si="23"/>
        <v>8.7565995722433883</v>
      </c>
      <c r="Q53" s="5">
        <f t="shared" ca="1" si="2"/>
        <v>8.0319807995461262E-2</v>
      </c>
      <c r="R53" s="1">
        <f t="shared" ca="1" si="12"/>
        <v>7.0008521649436294E-4</v>
      </c>
      <c r="S53" s="1">
        <f t="shared" ca="1" si="13"/>
        <v>5.2555252505689535E-7</v>
      </c>
      <c r="T53" s="1">
        <f t="shared" ca="1" si="14"/>
        <v>262000000.0000008</v>
      </c>
      <c r="U53" s="1">
        <f t="shared" si="3"/>
        <v>262000000</v>
      </c>
      <c r="V53" s="5">
        <f t="shared" ca="1" si="15"/>
        <v>8.0319807995461262E-2</v>
      </c>
      <c r="W53" s="4">
        <f t="shared" ca="1" si="16"/>
        <v>80.319807995461261</v>
      </c>
      <c r="Y53" s="4">
        <f t="shared" si="4"/>
        <v>100</v>
      </c>
      <c r="Z53" s="4"/>
      <c r="AA53" s="4">
        <f t="shared" si="5"/>
        <v>89.755102040816325</v>
      </c>
      <c r="AC53" s="5">
        <f t="shared" si="6"/>
        <v>0.11692569364512484</v>
      </c>
      <c r="AD53" s="4">
        <f t="shared" si="17"/>
        <v>116.92569364512484</v>
      </c>
      <c r="AF53" s="5">
        <f t="shared" ca="1" si="18"/>
        <v>6.0266274116921384E-2</v>
      </c>
      <c r="AG53" s="1">
        <f t="shared" ca="1" si="7"/>
        <v>2.1411797095687428E-7</v>
      </c>
      <c r="AH53" s="1">
        <f t="shared" si="8"/>
        <v>2.1411797095687404E-7</v>
      </c>
      <c r="AI53" s="5">
        <f t="shared" ca="1" si="19"/>
        <v>6.0266274116921384E-2</v>
      </c>
      <c r="AJ53" s="4">
        <f t="shared" ca="1" si="20"/>
        <v>60.266274116921387</v>
      </c>
    </row>
    <row r="54" spans="7:36" x14ac:dyDescent="0.25">
      <c r="G54">
        <f t="shared" si="21"/>
        <v>48</v>
      </c>
      <c r="H54" s="4">
        <f t="shared" si="22"/>
        <v>2.9183673469387754</v>
      </c>
      <c r="I54" s="5">
        <f t="shared" si="9"/>
        <v>2.9183673469387753E-3</v>
      </c>
      <c r="K54" s="5">
        <f t="shared" si="0"/>
        <v>6.6612629256933939E-2</v>
      </c>
      <c r="L54" s="4">
        <f t="shared" si="10"/>
        <v>66.612629256933943</v>
      </c>
      <c r="N54" s="5">
        <f t="shared" si="11"/>
        <v>8.4038919309154924E-3</v>
      </c>
      <c r="O54" s="4">
        <f t="shared" si="23"/>
        <v>8.403891930915492</v>
      </c>
      <c r="Q54" s="5">
        <f t="shared" ca="1" si="2"/>
        <v>7.958212290992199E-2</v>
      </c>
      <c r="R54" s="1">
        <f t="shared" ca="1" si="12"/>
        <v>7.0287795208322159E-4</v>
      </c>
      <c r="S54" s="1">
        <f t="shared" ca="1" si="13"/>
        <v>5.1712912360351041E-7</v>
      </c>
      <c r="T54" s="1">
        <f t="shared" ca="1" si="14"/>
        <v>262000000.00000063</v>
      </c>
      <c r="U54" s="1">
        <f t="shared" si="3"/>
        <v>262000000</v>
      </c>
      <c r="V54" s="5">
        <f t="shared" ca="1" si="15"/>
        <v>7.958212290992199E-2</v>
      </c>
      <c r="W54" s="4">
        <f t="shared" ca="1" si="16"/>
        <v>79.582122909921992</v>
      </c>
      <c r="Y54" s="4">
        <f t="shared" si="4"/>
        <v>100</v>
      </c>
      <c r="Z54" s="4"/>
      <c r="AA54" s="4">
        <f t="shared" si="5"/>
        <v>89.83673469387756</v>
      </c>
      <c r="AC54" s="5">
        <f t="shared" si="6"/>
        <v>0.11520930746313224</v>
      </c>
      <c r="AD54" s="4">
        <f t="shared" si="17"/>
        <v>115.20930746313223</v>
      </c>
      <c r="AF54" s="5">
        <f t="shared" ca="1" si="18"/>
        <v>6.0036456258819447E-2</v>
      </c>
      <c r="AG54" s="1">
        <f t="shared" ca="1" si="7"/>
        <v>2.1411797095687428E-7</v>
      </c>
      <c r="AH54" s="1">
        <f t="shared" si="8"/>
        <v>2.1411797095687404E-7</v>
      </c>
      <c r="AI54" s="5">
        <f t="shared" ca="1" si="19"/>
        <v>6.0036456258819447E-2</v>
      </c>
      <c r="AJ54" s="4">
        <f t="shared" ca="1" si="20"/>
        <v>60.036456258819449</v>
      </c>
    </row>
    <row r="55" spans="7:36" x14ac:dyDescent="0.25">
      <c r="G55">
        <f t="shared" si="21"/>
        <v>49</v>
      </c>
      <c r="H55" s="4">
        <f t="shared" si="22"/>
        <v>2.9591836734693877</v>
      </c>
      <c r="I55" s="5">
        <f t="shared" si="9"/>
        <v>2.9591836734693877E-3</v>
      </c>
      <c r="K55" s="5">
        <f t="shared" si="0"/>
        <v>6.5774904039878401E-2</v>
      </c>
      <c r="L55" s="4">
        <f t="shared" si="10"/>
        <v>65.774904039878408</v>
      </c>
      <c r="N55" s="5">
        <f t="shared" si="11"/>
        <v>8.1041081903020385E-3</v>
      </c>
      <c r="O55" s="4">
        <f t="shared" si="23"/>
        <v>8.1041081903020391</v>
      </c>
      <c r="Q55" s="5">
        <f t="shared" ca="1" si="2"/>
        <v>7.8869431248318758E-2</v>
      </c>
      <c r="R55" s="1">
        <f t="shared" ca="1" si="12"/>
        <v>7.0570338849862782E-4</v>
      </c>
      <c r="S55" s="1">
        <f t="shared" ca="1" si="13"/>
        <v>5.0908758398189497E-7</v>
      </c>
      <c r="T55" s="1">
        <f t="shared" ca="1" si="14"/>
        <v>262000000.00000089</v>
      </c>
      <c r="U55" s="1">
        <f t="shared" si="3"/>
        <v>262000000</v>
      </c>
      <c r="V55" s="5">
        <f t="shared" ca="1" si="15"/>
        <v>7.8869431248318758E-2</v>
      </c>
      <c r="W55" s="4">
        <f t="shared" ca="1" si="16"/>
        <v>78.869431248318762</v>
      </c>
      <c r="Y55" s="4">
        <f t="shared" si="4"/>
        <v>100</v>
      </c>
      <c r="Z55" s="4"/>
      <c r="AA55" s="4">
        <f t="shared" si="5"/>
        <v>89.91836734693878</v>
      </c>
      <c r="AC55" s="5">
        <f t="shared" si="6"/>
        <v>0.11353914389784205</v>
      </c>
      <c r="AD55" s="4">
        <f t="shared" si="17"/>
        <v>113.53914389784205</v>
      </c>
      <c r="AF55" s="5">
        <f t="shared" ca="1" si="18"/>
        <v>5.9811578811171551E-2</v>
      </c>
      <c r="AG55" s="1">
        <f t="shared" ca="1" si="7"/>
        <v>2.1411797095687428E-7</v>
      </c>
      <c r="AH55" s="1">
        <f t="shared" si="8"/>
        <v>2.1411797095687404E-7</v>
      </c>
      <c r="AI55" s="5">
        <f t="shared" ca="1" si="19"/>
        <v>5.9811578811171551E-2</v>
      </c>
      <c r="AJ55" s="4">
        <f t="shared" ca="1" si="20"/>
        <v>59.81157881117155</v>
      </c>
    </row>
    <row r="56" spans="7:36" x14ac:dyDescent="0.25">
      <c r="G56">
        <f t="shared" si="21"/>
        <v>50</v>
      </c>
      <c r="H56" s="12">
        <f>D22</f>
        <v>3</v>
      </c>
      <c r="I56" s="5">
        <f t="shared" si="9"/>
        <v>3.0000000000000001E-3</v>
      </c>
      <c r="K56" s="5">
        <f t="shared" si="0"/>
        <v>6.496108471516536E-2</v>
      </c>
      <c r="L56" s="4">
        <f t="shared" si="10"/>
        <v>64.961084715165356</v>
      </c>
      <c r="N56" s="5">
        <f t="shared" si="11"/>
        <v>7.8471677172002822E-3</v>
      </c>
      <c r="O56" s="4">
        <f t="shared" si="23"/>
        <v>7.8471677172002821</v>
      </c>
      <c r="Q56" s="5">
        <f t="shared" ca="1" si="2"/>
        <v>7.8180636073656051E-2</v>
      </c>
      <c r="R56" s="1">
        <f t="shared" ca="1" si="12"/>
        <v>7.0856080194361764E-4</v>
      </c>
      <c r="S56" s="1">
        <f t="shared" ca="1" si="13"/>
        <v>5.0140667802991536E-7</v>
      </c>
      <c r="T56" s="1">
        <f t="shared" ca="1" si="14"/>
        <v>262000000.00000089</v>
      </c>
      <c r="U56" s="1">
        <f t="shared" si="3"/>
        <v>262000000</v>
      </c>
      <c r="V56" s="5">
        <f t="shared" ca="1" si="15"/>
        <v>7.8180636073656051E-2</v>
      </c>
      <c r="W56" s="4">
        <f t="shared" ca="1" si="16"/>
        <v>78.180636073656046</v>
      </c>
      <c r="Y56" s="4">
        <f t="shared" si="4"/>
        <v>100</v>
      </c>
      <c r="Z56" s="4"/>
      <c r="AA56" s="4">
        <f t="shared" si="5"/>
        <v>90.000000000000014</v>
      </c>
      <c r="AC56" s="5">
        <f t="shared" si="6"/>
        <v>0.11191331631183779</v>
      </c>
      <c r="AD56" s="4">
        <f t="shared" si="17"/>
        <v>111.91331631183779</v>
      </c>
      <c r="AF56" s="5">
        <f t="shared" ca="1" si="18"/>
        <v>5.9591483111454915E-2</v>
      </c>
      <c r="AG56" s="1">
        <f t="shared" ca="1" si="7"/>
        <v>2.1411797095687428E-7</v>
      </c>
      <c r="AH56" s="1">
        <f t="shared" si="8"/>
        <v>2.1411797095687404E-7</v>
      </c>
      <c r="AI56" s="5">
        <f t="shared" ca="1" si="19"/>
        <v>5.9591483111454915E-2</v>
      </c>
      <c r="AJ56" s="4">
        <f t="shared" ca="1" si="20"/>
        <v>59.591483111454913</v>
      </c>
    </row>
    <row r="57" spans="7:36" x14ac:dyDescent="0.25">
      <c r="G57">
        <f t="shared" si="21"/>
        <v>51</v>
      </c>
      <c r="H57" s="4">
        <f>$H$56+($H$116-$H$56)/($G$116-$G$56)*(G57-$G$56)</f>
        <v>3.1166666666666667</v>
      </c>
      <c r="I57" s="5">
        <f t="shared" si="9"/>
        <v>3.1166666666666669E-3</v>
      </c>
      <c r="K57" s="5">
        <f t="shared" si="0"/>
        <v>6.2758352488750974E-2</v>
      </c>
      <c r="L57" s="4">
        <f t="shared" si="10"/>
        <v>62.758352488750972</v>
      </c>
      <c r="N57" s="5">
        <f t="shared" si="11"/>
        <v>7.2873347604134114E-3</v>
      </c>
      <c r="O57" s="4">
        <f t="shared" si="23"/>
        <v>7.2873347604134118</v>
      </c>
      <c r="Q57" s="5">
        <f t="shared" ca="1" si="2"/>
        <v>7.6334526153685689E-2</v>
      </c>
      <c r="R57" s="1">
        <f t="shared" ca="1" si="12"/>
        <v>7.1689781553349911E-4</v>
      </c>
      <c r="S57" s="1">
        <f t="shared" ca="1" si="13"/>
        <v>4.8126860851248723E-7</v>
      </c>
      <c r="T57" s="1">
        <f t="shared" ca="1" si="14"/>
        <v>262000000.00000077</v>
      </c>
      <c r="U57" s="1">
        <f t="shared" si="3"/>
        <v>262000000</v>
      </c>
      <c r="V57" s="5">
        <f t="shared" ca="1" si="15"/>
        <v>7.6334526153685689E-2</v>
      </c>
      <c r="W57" s="4">
        <f t="shared" ca="1" si="16"/>
        <v>76.334526153685687</v>
      </c>
      <c r="Y57" s="4">
        <f t="shared" si="4"/>
        <v>100</v>
      </c>
      <c r="Z57" s="4"/>
      <c r="AA57" s="4">
        <f t="shared" si="5"/>
        <v>90.233333333333334</v>
      </c>
      <c r="AC57" s="5">
        <f t="shared" si="6"/>
        <v>0.10749508165488841</v>
      </c>
      <c r="AD57" s="4">
        <f t="shared" si="17"/>
        <v>107.49508165488841</v>
      </c>
      <c r="AF57" s="5">
        <f t="shared" ca="1" si="18"/>
        <v>5.8987418134494859E-2</v>
      </c>
      <c r="AG57" s="1">
        <f t="shared" ca="1" si="7"/>
        <v>2.1411797095687412E-7</v>
      </c>
      <c r="AH57" s="1">
        <f t="shared" si="8"/>
        <v>2.1411797095687404E-7</v>
      </c>
      <c r="AI57" s="5">
        <f t="shared" ca="1" si="19"/>
        <v>5.8987418134494859E-2</v>
      </c>
      <c r="AJ57" s="4">
        <f t="shared" ca="1" si="20"/>
        <v>58.98741813449486</v>
      </c>
    </row>
    <row r="58" spans="7:36" x14ac:dyDescent="0.25">
      <c r="G58">
        <f t="shared" si="21"/>
        <v>52</v>
      </c>
      <c r="H58" s="4">
        <f t="shared" ref="H58:H115" si="24">$H$56+($H$116-$H$56)/($G$116-$G$56)*(G58-$G$56)</f>
        <v>3.2333333333333334</v>
      </c>
      <c r="I58" s="5">
        <f t="shared" si="9"/>
        <v>3.2333333333333333E-3</v>
      </c>
      <c r="K58" s="5">
        <f t="shared" si="0"/>
        <v>6.0722999563899129E-2</v>
      </c>
      <c r="L58" s="4">
        <f t="shared" si="10"/>
        <v>60.72299956389913</v>
      </c>
      <c r="N58" s="5">
        <f t="shared" si="11"/>
        <v>6.9053087324573827E-3</v>
      </c>
      <c r="O58" s="4">
        <f t="shared" si="23"/>
        <v>6.9053087324573825</v>
      </c>
      <c r="Q58" s="5">
        <f t="shared" ca="1" si="2"/>
        <v>7.4653372475544197E-2</v>
      </c>
      <c r="R58" s="1">
        <f t="shared" ca="1" si="12"/>
        <v>7.254716339320568E-4</v>
      </c>
      <c r="S58" s="1">
        <f t="shared" ca="1" si="13"/>
        <v>4.6351075839433269E-7</v>
      </c>
      <c r="T58" s="1">
        <f t="shared" ca="1" si="14"/>
        <v>262000000.00000089</v>
      </c>
      <c r="U58" s="1">
        <f t="shared" si="3"/>
        <v>262000000</v>
      </c>
      <c r="V58" s="5">
        <f t="shared" ca="1" si="15"/>
        <v>7.4653372475544197E-2</v>
      </c>
      <c r="W58" s="4">
        <f t="shared" ca="1" si="16"/>
        <v>74.653372475544202</v>
      </c>
      <c r="Y58" s="4">
        <f t="shared" si="4"/>
        <v>100</v>
      </c>
      <c r="Z58" s="4"/>
      <c r="AA58" s="4">
        <f t="shared" si="5"/>
        <v>90.466666666666669</v>
      </c>
      <c r="AC58" s="5">
        <f t="shared" si="6"/>
        <v>0.1033872694302275</v>
      </c>
      <c r="AD58" s="4">
        <f t="shared" si="17"/>
        <v>103.38726943022749</v>
      </c>
      <c r="AF58" s="5">
        <f t="shared" ca="1" si="18"/>
        <v>5.8417963349977231E-2</v>
      </c>
      <c r="AG58" s="1">
        <f t="shared" ca="1" si="7"/>
        <v>2.141179709568742E-7</v>
      </c>
      <c r="AH58" s="1">
        <f t="shared" si="8"/>
        <v>2.1411797095687404E-7</v>
      </c>
      <c r="AI58" s="5">
        <f t="shared" ca="1" si="19"/>
        <v>5.8417963349977231E-2</v>
      </c>
      <c r="AJ58" s="4">
        <f t="shared" ca="1" si="20"/>
        <v>58.417963349977228</v>
      </c>
    </row>
    <row r="59" spans="7:36" x14ac:dyDescent="0.25">
      <c r="G59">
        <f t="shared" si="21"/>
        <v>53</v>
      </c>
      <c r="H59" s="4">
        <f t="shared" si="24"/>
        <v>3.35</v>
      </c>
      <c r="I59" s="5">
        <f t="shared" si="9"/>
        <v>3.3500000000000001E-3</v>
      </c>
      <c r="K59" s="5">
        <f t="shared" si="0"/>
        <v>5.8837538550894353E-2</v>
      </c>
      <c r="L59" s="4">
        <f t="shared" si="10"/>
        <v>58.837538550894351</v>
      </c>
      <c r="N59" s="5">
        <f t="shared" si="11"/>
        <v>6.6385018146040741E-3</v>
      </c>
      <c r="O59" s="4">
        <f t="shared" si="23"/>
        <v>6.6385018146040737</v>
      </c>
      <c r="Q59" s="5">
        <f t="shared" ca="1" si="2"/>
        <v>7.3118128479480779E-2</v>
      </c>
      <c r="R59" s="1">
        <f t="shared" ca="1" si="12"/>
        <v>7.3426318361758292E-4</v>
      </c>
      <c r="S59" s="1">
        <f t="shared" ca="1" si="13"/>
        <v>4.4779171057584584E-7</v>
      </c>
      <c r="T59" s="1">
        <f t="shared" ca="1" si="14"/>
        <v>262000000.00000075</v>
      </c>
      <c r="U59" s="1">
        <f t="shared" si="3"/>
        <v>262000000</v>
      </c>
      <c r="V59" s="5">
        <f t="shared" ca="1" si="15"/>
        <v>7.3118128479480779E-2</v>
      </c>
      <c r="W59" s="4">
        <f t="shared" ca="1" si="16"/>
        <v>73.118128479480774</v>
      </c>
      <c r="Y59" s="4">
        <f t="shared" si="4"/>
        <v>100</v>
      </c>
      <c r="Z59" s="4"/>
      <c r="AA59" s="4">
        <f t="shared" si="5"/>
        <v>90.7</v>
      </c>
      <c r="AC59" s="5">
        <f t="shared" si="6"/>
        <v>9.9557447443436822E-2</v>
      </c>
      <c r="AD59" s="4">
        <f t="shared" si="17"/>
        <v>99.557447443436828</v>
      </c>
      <c r="AF59" s="5">
        <f t="shared" ca="1" si="18"/>
        <v>5.7880248741732782E-2</v>
      </c>
      <c r="AG59" s="1">
        <f t="shared" ca="1" si="7"/>
        <v>2.1411797095687428E-7</v>
      </c>
      <c r="AH59" s="1">
        <f t="shared" si="8"/>
        <v>2.1411797095687404E-7</v>
      </c>
      <c r="AI59" s="5">
        <f t="shared" ca="1" si="19"/>
        <v>5.7880248741732782E-2</v>
      </c>
      <c r="AJ59" s="4">
        <f t="shared" ca="1" si="20"/>
        <v>57.880248741732778</v>
      </c>
    </row>
    <row r="60" spans="7:36" x14ac:dyDescent="0.25">
      <c r="G60">
        <f t="shared" si="21"/>
        <v>54</v>
      </c>
      <c r="H60" s="4">
        <f t="shared" si="24"/>
        <v>3.4666666666666668</v>
      </c>
      <c r="I60" s="5">
        <f t="shared" si="9"/>
        <v>3.4666666666666669E-3</v>
      </c>
      <c r="K60" s="5">
        <f t="shared" si="0"/>
        <v>5.7086836131713614E-2</v>
      </c>
      <c r="L60" s="4">
        <f t="shared" si="10"/>
        <v>57.086836131713611</v>
      </c>
      <c r="N60" s="5">
        <f t="shared" si="11"/>
        <v>6.4506568768841329E-3</v>
      </c>
      <c r="O60" s="4">
        <f t="shared" si="23"/>
        <v>6.4506568768841328</v>
      </c>
      <c r="Q60" s="5">
        <f t="shared" ca="1" si="2"/>
        <v>7.171228057120943E-2</v>
      </c>
      <c r="R60" s="1">
        <f t="shared" ca="1" si="12"/>
        <v>7.432530535117555E-4</v>
      </c>
      <c r="S60" s="1">
        <f t="shared" ca="1" si="13"/>
        <v>4.3382580672375783E-7</v>
      </c>
      <c r="T60" s="1">
        <f t="shared" ca="1" si="14"/>
        <v>262000000.00000092</v>
      </c>
      <c r="U60" s="1">
        <f t="shared" si="3"/>
        <v>262000000</v>
      </c>
      <c r="V60" s="5">
        <f t="shared" ca="1" si="15"/>
        <v>7.171228057120943E-2</v>
      </c>
      <c r="W60" s="4">
        <f t="shared" ca="1" si="16"/>
        <v>71.712280571209433</v>
      </c>
      <c r="Y60" s="4">
        <f t="shared" si="4"/>
        <v>100</v>
      </c>
      <c r="Z60" s="4"/>
      <c r="AA60" s="4">
        <f t="shared" si="5"/>
        <v>90.933333333333337</v>
      </c>
      <c r="AC60" s="5">
        <f t="shared" si="6"/>
        <v>9.5977549372423712E-2</v>
      </c>
      <c r="AD60" s="4">
        <f t="shared" si="17"/>
        <v>95.977549372423709</v>
      </c>
      <c r="AF60" s="5">
        <f t="shared" ca="1" si="18"/>
        <v>5.737172972069151E-2</v>
      </c>
      <c r="AG60" s="1">
        <f t="shared" ca="1" si="7"/>
        <v>2.1411797095687415E-7</v>
      </c>
      <c r="AH60" s="1">
        <f t="shared" si="8"/>
        <v>2.1411797095687404E-7</v>
      </c>
      <c r="AI60" s="5">
        <f t="shared" ca="1" si="19"/>
        <v>5.737172972069151E-2</v>
      </c>
      <c r="AJ60" s="4">
        <f t="shared" ca="1" si="20"/>
        <v>57.371729720691512</v>
      </c>
    </row>
    <row r="61" spans="7:36" x14ac:dyDescent="0.25">
      <c r="G61">
        <f t="shared" si="21"/>
        <v>55</v>
      </c>
      <c r="H61" s="4">
        <f t="shared" si="24"/>
        <v>3.5833333333333335</v>
      </c>
      <c r="I61" s="5">
        <f t="shared" si="9"/>
        <v>3.5833333333333333E-3</v>
      </c>
      <c r="K61" s="5">
        <f t="shared" si="0"/>
        <v>5.5457729839053171E-2</v>
      </c>
      <c r="L61" s="4">
        <f t="shared" si="10"/>
        <v>55.457729839053172</v>
      </c>
      <c r="N61" s="5">
        <f t="shared" si="11"/>
        <v>6.3193152652590342E-3</v>
      </c>
      <c r="O61" s="4">
        <f t="shared" si="23"/>
        <v>6.3193152652590339</v>
      </c>
      <c r="Q61" s="5">
        <f t="shared" ca="1" si="2"/>
        <v>7.0421473434016252E-2</v>
      </c>
      <c r="R61" s="1">
        <f t="shared" ca="1" si="12"/>
        <v>7.5242191887968108E-4</v>
      </c>
      <c r="S61" s="1">
        <f t="shared" ca="1" si="13"/>
        <v>4.2137294541100782E-7</v>
      </c>
      <c r="T61" s="1">
        <f t="shared" ca="1" si="14"/>
        <v>262000000.00000101</v>
      </c>
      <c r="U61" s="1">
        <f t="shared" si="3"/>
        <v>262000000</v>
      </c>
      <c r="V61" s="5">
        <f t="shared" ca="1" si="15"/>
        <v>7.0421473434016252E-2</v>
      </c>
      <c r="W61" s="4">
        <f t="shared" ca="1" si="16"/>
        <v>70.421473434016249</v>
      </c>
      <c r="Y61" s="4">
        <f t="shared" si="4"/>
        <v>100</v>
      </c>
      <c r="Z61" s="4"/>
      <c r="AA61" s="4">
        <f t="shared" si="5"/>
        <v>91.166666666666671</v>
      </c>
      <c r="AC61" s="5">
        <f t="shared" si="6"/>
        <v>9.2623164044019241E-2</v>
      </c>
      <c r="AD61" s="4">
        <f t="shared" si="17"/>
        <v>92.623164044019234</v>
      </c>
      <c r="AF61" s="5">
        <f t="shared" ca="1" si="18"/>
        <v>5.6890140698402515E-2</v>
      </c>
      <c r="AG61" s="1">
        <f t="shared" ca="1" si="7"/>
        <v>2.1411797095687428E-7</v>
      </c>
      <c r="AH61" s="1">
        <f t="shared" si="8"/>
        <v>2.1411797095687404E-7</v>
      </c>
      <c r="AI61" s="5">
        <f t="shared" ca="1" si="19"/>
        <v>5.6890140698402515E-2</v>
      </c>
      <c r="AJ61" s="4">
        <f t="shared" ca="1" si="20"/>
        <v>56.890140698402519</v>
      </c>
    </row>
    <row r="62" spans="7:36" x14ac:dyDescent="0.25">
      <c r="G62">
        <f t="shared" si="21"/>
        <v>56</v>
      </c>
      <c r="H62" s="4">
        <f t="shared" si="24"/>
        <v>3.7</v>
      </c>
      <c r="I62" s="5">
        <f t="shared" si="9"/>
        <v>3.7000000000000002E-3</v>
      </c>
      <c r="K62" s="5">
        <f t="shared" si="0"/>
        <v>5.3938717336620562E-2</v>
      </c>
      <c r="L62" s="4">
        <f t="shared" si="10"/>
        <v>53.938717336620563</v>
      </c>
      <c r="N62" s="5">
        <f t="shared" si="11"/>
        <v>6.2298204949558121E-3</v>
      </c>
      <c r="O62" s="4">
        <f t="shared" si="23"/>
        <v>6.2298204949558125</v>
      </c>
      <c r="Q62" s="5">
        <f t="shared" ca="1" si="2"/>
        <v>6.9233199714940005E-2</v>
      </c>
      <c r="R62" s="1">
        <f t="shared" ca="1" si="12"/>
        <v>7.6175088952554725E-4</v>
      </c>
      <c r="S62" s="1">
        <f t="shared" ca="1" si="13"/>
        <v>4.102304927006543E-7</v>
      </c>
      <c r="T62" s="1">
        <f t="shared" ca="1" si="14"/>
        <v>262000000.00000086</v>
      </c>
      <c r="U62" s="1">
        <f t="shared" si="3"/>
        <v>262000000</v>
      </c>
      <c r="V62" s="5">
        <f t="shared" ca="1" si="15"/>
        <v>6.9233199714940005E-2</v>
      </c>
      <c r="W62" s="4">
        <f t="shared" ca="1" si="16"/>
        <v>69.23319971494</v>
      </c>
      <c r="Y62" s="4">
        <f t="shared" si="4"/>
        <v>100</v>
      </c>
      <c r="Z62" s="4"/>
      <c r="AA62" s="4">
        <f t="shared" si="5"/>
        <v>91.4</v>
      </c>
      <c r="AC62" s="5">
        <f t="shared" si="6"/>
        <v>8.9472959171760374E-2</v>
      </c>
      <c r="AD62" s="4">
        <f t="shared" si="17"/>
        <v>89.47295917176038</v>
      </c>
      <c r="AF62" s="5">
        <f t="shared" ca="1" si="18"/>
        <v>5.6433456553691551E-2</v>
      </c>
      <c r="AG62" s="1">
        <f t="shared" ca="1" si="7"/>
        <v>2.1411797095687428E-7</v>
      </c>
      <c r="AH62" s="1">
        <f t="shared" si="8"/>
        <v>2.1411797095687404E-7</v>
      </c>
      <c r="AI62" s="5">
        <f t="shared" ca="1" si="19"/>
        <v>5.6433456553691551E-2</v>
      </c>
      <c r="AJ62" s="4">
        <f t="shared" ca="1" si="20"/>
        <v>56.433456553691549</v>
      </c>
    </row>
    <row r="63" spans="7:36" x14ac:dyDescent="0.25">
      <c r="G63">
        <f t="shared" si="21"/>
        <v>57</v>
      </c>
      <c r="H63" s="4">
        <f t="shared" si="24"/>
        <v>3.8166666666666664</v>
      </c>
      <c r="I63" s="5">
        <f t="shared" si="9"/>
        <v>3.8166666666666666E-3</v>
      </c>
      <c r="K63" s="5">
        <f t="shared" si="0"/>
        <v>5.2519702687320667E-2</v>
      </c>
      <c r="L63" s="4">
        <f t="shared" si="10"/>
        <v>52.519702687320667</v>
      </c>
      <c r="N63" s="5">
        <f t="shared" si="11"/>
        <v>6.1721990664188944E-3</v>
      </c>
      <c r="O63" s="4">
        <f t="shared" si="23"/>
        <v>6.1721990664188944</v>
      </c>
      <c r="Q63" s="5">
        <f t="shared" ca="1" si="2"/>
        <v>6.8136540153053787E-2</v>
      </c>
      <c r="R63" s="1">
        <f t="shared" ca="1" si="12"/>
        <v>7.7122178039411423E-4</v>
      </c>
      <c r="S63" s="1">
        <f t="shared" ca="1" si="13"/>
        <v>4.0022680289494015E-7</v>
      </c>
      <c r="T63" s="1">
        <f t="shared" ca="1" si="14"/>
        <v>262000000.00000077</v>
      </c>
      <c r="U63" s="1">
        <f t="shared" si="3"/>
        <v>262000000</v>
      </c>
      <c r="V63" s="5">
        <f t="shared" ca="1" si="15"/>
        <v>6.8136540153053787E-2</v>
      </c>
      <c r="W63" s="4">
        <f t="shared" ca="1" si="16"/>
        <v>68.136540153053787</v>
      </c>
      <c r="Y63" s="4">
        <f t="shared" si="4"/>
        <v>100</v>
      </c>
      <c r="Z63" s="4"/>
      <c r="AA63" s="4">
        <f t="shared" si="5"/>
        <v>91.63333333333334</v>
      </c>
      <c r="AC63" s="5">
        <f t="shared" si="6"/>
        <v>8.6508210783686187E-2</v>
      </c>
      <c r="AD63" s="4">
        <f t="shared" si="17"/>
        <v>86.508210783686181</v>
      </c>
      <c r="AF63" s="5">
        <f t="shared" ca="1" si="18"/>
        <v>5.5999860448013118E-2</v>
      </c>
      <c r="AG63" s="1">
        <f t="shared" ca="1" si="7"/>
        <v>2.1411797095687415E-7</v>
      </c>
      <c r="AH63" s="1">
        <f t="shared" si="8"/>
        <v>2.1411797095687404E-7</v>
      </c>
      <c r="AI63" s="5">
        <f t="shared" ca="1" si="19"/>
        <v>5.5999860448013118E-2</v>
      </c>
      <c r="AJ63" s="4">
        <f t="shared" ca="1" si="20"/>
        <v>55.999860448013116</v>
      </c>
    </row>
    <row r="64" spans="7:36" x14ac:dyDescent="0.25">
      <c r="G64">
        <f t="shared" si="21"/>
        <v>58</v>
      </c>
      <c r="H64" s="4">
        <f t="shared" si="24"/>
        <v>3.9333333333333336</v>
      </c>
      <c r="I64" s="5">
        <f t="shared" si="9"/>
        <v>3.9333333333333338E-3</v>
      </c>
      <c r="K64" s="5">
        <f t="shared" si="0"/>
        <v>5.1191787777103523E-2</v>
      </c>
      <c r="L64" s="4">
        <f t="shared" si="10"/>
        <v>51.191787777103521</v>
      </c>
      <c r="N64" s="5">
        <f t="shared" si="11"/>
        <v>6.1394270667019836E-3</v>
      </c>
      <c r="O64" s="4">
        <f t="shared" si="23"/>
        <v>6.1394270667019839</v>
      </c>
      <c r="Q64" s="5">
        <f t="shared" ca="1" si="2"/>
        <v>6.7121944004217921E-2</v>
      </c>
      <c r="R64" s="1">
        <f t="shared" ca="1" si="12"/>
        <v>7.8081730862517376E-4</v>
      </c>
      <c r="S64" s="1">
        <f t="shared" ca="1" si="13"/>
        <v>3.9121598326057149E-7</v>
      </c>
      <c r="T64" s="1">
        <f t="shared" ca="1" si="14"/>
        <v>262000000.00000101</v>
      </c>
      <c r="U64" s="1">
        <f t="shared" si="3"/>
        <v>262000000</v>
      </c>
      <c r="V64" s="5">
        <f t="shared" ca="1" si="15"/>
        <v>6.7121944004217921E-2</v>
      </c>
      <c r="W64" s="4">
        <f t="shared" ca="1" si="16"/>
        <v>67.121944004217923</v>
      </c>
      <c r="Y64" s="4">
        <f t="shared" si="4"/>
        <v>100</v>
      </c>
      <c r="Z64" s="4"/>
      <c r="AA64" s="4">
        <f t="shared" si="5"/>
        <v>91.866666666666674</v>
      </c>
      <c r="AC64" s="5">
        <f t="shared" si="6"/>
        <v>8.3712416396034467E-2</v>
      </c>
      <c r="AD64" s="4">
        <f t="shared" si="17"/>
        <v>83.71241639603447</v>
      </c>
      <c r="AF64" s="5">
        <f t="shared" ca="1" si="18"/>
        <v>5.5587716784502215E-2</v>
      </c>
      <c r="AG64" s="1">
        <f t="shared" ca="1" si="7"/>
        <v>2.1411797095687423E-7</v>
      </c>
      <c r="AH64" s="1">
        <f t="shared" si="8"/>
        <v>2.1411797095687404E-7</v>
      </c>
      <c r="AI64" s="5">
        <f t="shared" ca="1" si="19"/>
        <v>5.5587716784502215E-2</v>
      </c>
      <c r="AJ64" s="4">
        <f t="shared" ca="1" si="20"/>
        <v>55.587716784502213</v>
      </c>
    </row>
    <row r="65" spans="7:36" x14ac:dyDescent="0.25">
      <c r="G65">
        <f t="shared" si="21"/>
        <v>59</v>
      </c>
      <c r="H65" s="4">
        <f t="shared" si="24"/>
        <v>4.05</v>
      </c>
      <c r="I65" s="5">
        <f t="shared" si="9"/>
        <v>4.0499999999999998E-3</v>
      </c>
      <c r="K65" s="5">
        <f t="shared" si="0"/>
        <v>4.9947099789011386E-2</v>
      </c>
      <c r="L65" s="4">
        <f t="shared" si="10"/>
        <v>49.947099789011389</v>
      </c>
      <c r="N65" s="5">
        <f t="shared" si="11"/>
        <v>6.1264137702154815E-3</v>
      </c>
      <c r="O65" s="4">
        <f t="shared" si="23"/>
        <v>6.1264137702154811</v>
      </c>
      <c r="Q65" s="5">
        <f t="shared" ca="1" si="2"/>
        <v>6.6181042258930164E-2</v>
      </c>
      <c r="R65" s="1">
        <f t="shared" ca="1" si="12"/>
        <v>7.9052122497815446E-4</v>
      </c>
      <c r="S65" s="1">
        <f t="shared" ca="1" si="13"/>
        <v>3.830736321615034E-7</v>
      </c>
      <c r="T65" s="1">
        <f t="shared" ca="1" si="14"/>
        <v>262000000.0000008</v>
      </c>
      <c r="U65" s="1">
        <f t="shared" si="3"/>
        <v>262000000</v>
      </c>
      <c r="V65" s="5">
        <f t="shared" ca="1" si="15"/>
        <v>6.6181042258930164E-2</v>
      </c>
      <c r="W65" s="4">
        <f t="shared" ca="1" si="16"/>
        <v>66.181042258930162</v>
      </c>
      <c r="Y65" s="4">
        <f t="shared" si="4"/>
        <v>100</v>
      </c>
      <c r="Z65" s="4"/>
      <c r="AA65" s="4">
        <f t="shared" si="5"/>
        <v>92.1</v>
      </c>
      <c r="AC65" s="5">
        <f t="shared" si="6"/>
        <v>8.1070975045805765E-2</v>
      </c>
      <c r="AD65" s="4">
        <f t="shared" si="17"/>
        <v>81.070975045805767</v>
      </c>
      <c r="AF65" s="5">
        <f t="shared" ca="1" si="18"/>
        <v>5.5195548362862952E-2</v>
      </c>
      <c r="AG65" s="1">
        <f t="shared" ca="1" si="7"/>
        <v>2.1411797095687428E-7</v>
      </c>
      <c r="AH65" s="1">
        <f t="shared" si="8"/>
        <v>2.1411797095687404E-7</v>
      </c>
      <c r="AI65" s="5">
        <f t="shared" ca="1" si="19"/>
        <v>5.5195548362862952E-2</v>
      </c>
      <c r="AJ65" s="4">
        <f t="shared" ca="1" si="20"/>
        <v>55.195548362862951</v>
      </c>
    </row>
    <row r="66" spans="7:36" x14ac:dyDescent="0.25">
      <c r="G66">
        <f t="shared" si="21"/>
        <v>60</v>
      </c>
      <c r="H66" s="4">
        <f t="shared" si="24"/>
        <v>4.166666666666667</v>
      </c>
      <c r="I66" s="5">
        <f t="shared" si="9"/>
        <v>4.1666666666666666E-3</v>
      </c>
      <c r="K66" s="5">
        <f t="shared" si="0"/>
        <v>4.8778647661585732E-2</v>
      </c>
      <c r="L66" s="4">
        <f t="shared" si="10"/>
        <v>48.77864766158573</v>
      </c>
      <c r="N66" s="5">
        <f t="shared" si="11"/>
        <v>6.1293785318757244E-3</v>
      </c>
      <c r="O66" s="4">
        <f t="shared" si="23"/>
        <v>6.1293785318757248</v>
      </c>
      <c r="Q66" s="5">
        <f t="shared" ca="1" si="2"/>
        <v>6.5306487985546849E-2</v>
      </c>
      <c r="R66" s="1">
        <f t="shared" ca="1" si="12"/>
        <v>8.0031838957161071E-4</v>
      </c>
      <c r="S66" s="1">
        <f t="shared" ca="1" si="13"/>
        <v>3.7569334777288158E-7</v>
      </c>
      <c r="T66" s="1">
        <f t="shared" ca="1" si="14"/>
        <v>262000000.0000011</v>
      </c>
      <c r="U66" s="1">
        <f t="shared" si="3"/>
        <v>262000000</v>
      </c>
      <c r="V66" s="5">
        <f t="shared" ca="1" si="15"/>
        <v>6.5306487985546849E-2</v>
      </c>
      <c r="W66" s="4">
        <f t="shared" ca="1" si="16"/>
        <v>65.306487985546852</v>
      </c>
      <c r="Y66" s="4">
        <f t="shared" si="4"/>
        <v>100</v>
      </c>
      <c r="Z66" s="4"/>
      <c r="AA66" s="4">
        <f t="shared" si="5"/>
        <v>92.333333333333343</v>
      </c>
      <c r="AC66" s="5">
        <f t="shared" si="6"/>
        <v>7.8570921077856543E-2</v>
      </c>
      <c r="AD66" s="4">
        <f t="shared" si="17"/>
        <v>78.570921077856539</v>
      </c>
      <c r="AF66" s="5">
        <f t="shared" ca="1" si="18"/>
        <v>5.4822016978771662E-2</v>
      </c>
      <c r="AG66" s="1">
        <f t="shared" ca="1" si="7"/>
        <v>2.1411797095687415E-7</v>
      </c>
      <c r="AH66" s="1">
        <f t="shared" si="8"/>
        <v>2.1411797095687404E-7</v>
      </c>
      <c r="AI66" s="5">
        <f t="shared" ca="1" si="19"/>
        <v>5.4822016978771662E-2</v>
      </c>
      <c r="AJ66" s="4">
        <f t="shared" ca="1" si="20"/>
        <v>54.822016978771664</v>
      </c>
    </row>
    <row r="67" spans="7:36" x14ac:dyDescent="0.25">
      <c r="G67">
        <f t="shared" si="21"/>
        <v>61</v>
      </c>
      <c r="H67" s="4">
        <f t="shared" si="24"/>
        <v>4.2833333333333332</v>
      </c>
      <c r="I67" s="5">
        <f t="shared" si="9"/>
        <v>4.2833333333333334E-3</v>
      </c>
      <c r="K67" s="5">
        <f t="shared" si="0"/>
        <v>4.7680202005433582E-2</v>
      </c>
      <c r="L67" s="4">
        <f t="shared" si="10"/>
        <v>47.680202005433586</v>
      </c>
      <c r="N67" s="5">
        <f t="shared" si="11"/>
        <v>6.1454541711439756E-3</v>
      </c>
      <c r="O67" s="4">
        <f t="shared" si="23"/>
        <v>6.1454541711439754</v>
      </c>
      <c r="Q67" s="5">
        <f t="shared" ca="1" si="2"/>
        <v>6.4491819409434131E-2</v>
      </c>
      <c r="R67" s="1">
        <f t="shared" ca="1" si="12"/>
        <v>8.1019480246489182E-4</v>
      </c>
      <c r="S67" s="1">
        <f t="shared" ca="1" si="13"/>
        <v>3.6898385305246799E-7</v>
      </c>
      <c r="T67" s="1">
        <f t="shared" ca="1" si="14"/>
        <v>262000000.00000092</v>
      </c>
      <c r="U67" s="1">
        <f t="shared" si="3"/>
        <v>262000000</v>
      </c>
      <c r="V67" s="5">
        <f t="shared" ca="1" si="15"/>
        <v>6.4491819409434131E-2</v>
      </c>
      <c r="W67" s="4">
        <f t="shared" ca="1" si="16"/>
        <v>64.491819409434129</v>
      </c>
      <c r="Y67" s="4">
        <f t="shared" si="4"/>
        <v>100</v>
      </c>
      <c r="Z67" s="4"/>
      <c r="AA67" s="4">
        <f t="shared" si="5"/>
        <v>92.566666666666677</v>
      </c>
      <c r="AC67" s="5">
        <f t="shared" si="6"/>
        <v>7.620070143760363E-2</v>
      </c>
      <c r="AD67" s="4">
        <f t="shared" si="17"/>
        <v>76.200701437603627</v>
      </c>
      <c r="AF67" s="5">
        <f t="shared" ca="1" si="18"/>
        <v>5.4465906867973993E-2</v>
      </c>
      <c r="AG67" s="1">
        <f t="shared" ca="1" si="7"/>
        <v>2.1411797095687415E-7</v>
      </c>
      <c r="AH67" s="1">
        <f t="shared" si="8"/>
        <v>2.1411797095687404E-7</v>
      </c>
      <c r="AI67" s="5">
        <f t="shared" ca="1" si="19"/>
        <v>5.4465906867973993E-2</v>
      </c>
      <c r="AJ67" s="4">
        <f t="shared" ca="1" si="20"/>
        <v>54.465906867973992</v>
      </c>
    </row>
    <row r="68" spans="7:36" x14ac:dyDescent="0.25">
      <c r="G68">
        <f t="shared" si="21"/>
        <v>62</v>
      </c>
      <c r="H68" s="4">
        <f t="shared" si="24"/>
        <v>4.4000000000000004</v>
      </c>
      <c r="I68" s="5">
        <f t="shared" si="9"/>
        <v>4.4000000000000003E-3</v>
      </c>
      <c r="K68" s="5">
        <f t="shared" si="0"/>
        <v>4.664619412397638E-2</v>
      </c>
      <c r="L68" s="4">
        <f t="shared" si="10"/>
        <v>46.646194123976379</v>
      </c>
      <c r="N68" s="5">
        <f t="shared" si="11"/>
        <v>6.172426277442261E-3</v>
      </c>
      <c r="O68" s="4">
        <f t="shared" si="23"/>
        <v>6.1724262774422609</v>
      </c>
      <c r="Q68" s="5">
        <f t="shared" ca="1" si="2"/>
        <v>6.3731342239034025E-2</v>
      </c>
      <c r="R68" s="1">
        <f t="shared" ca="1" si="12"/>
        <v>8.2013759918539279E-4</v>
      </c>
      <c r="S68" s="1">
        <f t="shared" ca="1" si="13"/>
        <v>3.6286661783038841E-7</v>
      </c>
      <c r="T68" s="1">
        <f t="shared" ca="1" si="14"/>
        <v>262000000.00000101</v>
      </c>
      <c r="U68" s="1">
        <f t="shared" si="3"/>
        <v>262000000</v>
      </c>
      <c r="V68" s="5">
        <f t="shared" ca="1" si="15"/>
        <v>6.3731342239034025E-2</v>
      </c>
      <c r="W68" s="4">
        <f t="shared" ca="1" si="16"/>
        <v>63.731342239034028</v>
      </c>
      <c r="Y68" s="4">
        <f t="shared" si="4"/>
        <v>100</v>
      </c>
      <c r="Z68" s="4"/>
      <c r="AA68" s="4">
        <f t="shared" si="5"/>
        <v>92.800000000000011</v>
      </c>
      <c r="AC68" s="5">
        <f t="shared" si="6"/>
        <v>7.394998839443484E-2</v>
      </c>
      <c r="AD68" s="4">
        <f t="shared" si="17"/>
        <v>73.94998839443484</v>
      </c>
      <c r="AF68" s="5">
        <f t="shared" ca="1" si="18"/>
        <v>5.4126110512969054E-2</v>
      </c>
      <c r="AG68" s="1">
        <f t="shared" ca="1" si="7"/>
        <v>2.1411797095687428E-7</v>
      </c>
      <c r="AH68" s="1">
        <f t="shared" si="8"/>
        <v>2.1411797095687404E-7</v>
      </c>
      <c r="AI68" s="5">
        <f t="shared" ca="1" si="19"/>
        <v>5.4126110512969054E-2</v>
      </c>
      <c r="AJ68" s="4">
        <f t="shared" ca="1" si="20"/>
        <v>54.126110512969056</v>
      </c>
    </row>
    <row r="69" spans="7:36" x14ac:dyDescent="0.25">
      <c r="G69">
        <f t="shared" si="21"/>
        <v>63</v>
      </c>
      <c r="H69" s="4">
        <f t="shared" si="24"/>
        <v>4.5166666666666666</v>
      </c>
      <c r="I69" s="5">
        <f t="shared" si="9"/>
        <v>4.5166666666666662E-3</v>
      </c>
      <c r="K69" s="5">
        <f t="shared" si="0"/>
        <v>4.5671630684119675E-2</v>
      </c>
      <c r="L69" s="4">
        <f t="shared" si="10"/>
        <v>45.671630684119677</v>
      </c>
      <c r="N69" s="5">
        <f t="shared" si="11"/>
        <v>6.208557022668401E-3</v>
      </c>
      <c r="O69" s="4">
        <f t="shared" si="23"/>
        <v>6.2085570226684013</v>
      </c>
      <c r="Q69" s="5">
        <f t="shared" ca="1" si="2"/>
        <v>6.3020028397924005E-2</v>
      </c>
      <c r="R69" s="1">
        <f t="shared" ca="1" si="12"/>
        <v>8.3013502027059615E-4</v>
      </c>
      <c r="S69" s="1">
        <f t="shared" ca="1" si="13"/>
        <v>3.5727388479226256E-7</v>
      </c>
      <c r="T69" s="1">
        <f t="shared" ca="1" si="14"/>
        <v>262000000.0000011</v>
      </c>
      <c r="U69" s="1">
        <f t="shared" si="3"/>
        <v>262000000</v>
      </c>
      <c r="V69" s="5">
        <f t="shared" ca="1" si="15"/>
        <v>6.3020028397924005E-2</v>
      </c>
      <c r="W69" s="4">
        <f t="shared" ca="1" si="16"/>
        <v>63.020028397924008</v>
      </c>
      <c r="Y69" s="4">
        <f t="shared" si="4"/>
        <v>100</v>
      </c>
      <c r="Z69" s="4"/>
      <c r="AA69" s="4">
        <f t="shared" si="5"/>
        <v>93.033333333333346</v>
      </c>
      <c r="AC69" s="5">
        <f t="shared" si="6"/>
        <v>7.1809521289535549E-2</v>
      </c>
      <c r="AD69" s="4">
        <f t="shared" si="17"/>
        <v>71.809521289535553</v>
      </c>
      <c r="AF69" s="5">
        <f t="shared" ca="1" si="18"/>
        <v>5.3801616422319357E-2</v>
      </c>
      <c r="AG69" s="1">
        <f t="shared" ca="1" si="7"/>
        <v>2.1411797095687428E-7</v>
      </c>
      <c r="AH69" s="1">
        <f t="shared" si="8"/>
        <v>2.1411797095687404E-7</v>
      </c>
      <c r="AI69" s="5">
        <f t="shared" ca="1" si="19"/>
        <v>5.3801616422319357E-2</v>
      </c>
      <c r="AJ69" s="4">
        <f t="shared" ca="1" si="20"/>
        <v>53.801616422319356</v>
      </c>
    </row>
    <row r="70" spans="7:36" x14ac:dyDescent="0.25">
      <c r="G70">
        <f t="shared" si="21"/>
        <v>64</v>
      </c>
      <c r="H70" s="4">
        <f t="shared" si="24"/>
        <v>4.6333333333333329</v>
      </c>
      <c r="I70" s="5">
        <f t="shared" si="9"/>
        <v>4.6333333333333331E-3</v>
      </c>
      <c r="K70" s="5">
        <f t="shared" si="0"/>
        <v>4.4752021278404427E-2</v>
      </c>
      <c r="L70" s="4">
        <f t="shared" si="10"/>
        <v>44.752021278404428</v>
      </c>
      <c r="N70" s="5">
        <f t="shared" si="11"/>
        <v>6.2524631543430841E-3</v>
      </c>
      <c r="O70" s="4">
        <f t="shared" si="23"/>
        <v>6.2524631543430838</v>
      </c>
      <c r="Q70" s="5">
        <f t="shared" ca="1" si="2"/>
        <v>6.2353428802807483E-2</v>
      </c>
      <c r="R70" s="1">
        <f t="shared" ca="1" si="12"/>
        <v>8.4017636256349375E-4</v>
      </c>
      <c r="S70" s="1">
        <f t="shared" ca="1" si="13"/>
        <v>3.5214702553351E-7</v>
      </c>
      <c r="T70" s="1">
        <f t="shared" ca="1" si="14"/>
        <v>262000000.00000051</v>
      </c>
      <c r="U70" s="1">
        <f t="shared" si="3"/>
        <v>262000000</v>
      </c>
      <c r="V70" s="5">
        <f t="shared" ca="1" si="15"/>
        <v>6.2353428802807483E-2</v>
      </c>
      <c r="W70" s="4">
        <f t="shared" ca="1" si="16"/>
        <v>62.353428802807485</v>
      </c>
      <c r="Y70" s="4">
        <f t="shared" si="4"/>
        <v>100</v>
      </c>
      <c r="Z70" s="4"/>
      <c r="AA70" s="4">
        <f t="shared" si="5"/>
        <v>93.266666666666666</v>
      </c>
      <c r="AC70" s="5">
        <f t="shared" si="6"/>
        <v>6.9770972192317024E-2</v>
      </c>
      <c r="AD70" s="4">
        <f t="shared" si="17"/>
        <v>69.770972192317018</v>
      </c>
      <c r="AF70" s="5">
        <f t="shared" ca="1" si="18"/>
        <v>5.349149856526441E-2</v>
      </c>
      <c r="AG70" s="1">
        <f t="shared" ca="1" si="7"/>
        <v>2.141179709568742E-7</v>
      </c>
      <c r="AH70" s="1">
        <f t="shared" si="8"/>
        <v>2.1411797095687404E-7</v>
      </c>
      <c r="AI70" s="5">
        <f t="shared" ca="1" si="19"/>
        <v>5.349149856526441E-2</v>
      </c>
      <c r="AJ70" s="4">
        <f t="shared" ca="1" si="20"/>
        <v>53.491498565264408</v>
      </c>
    </row>
    <row r="71" spans="7:36" x14ac:dyDescent="0.25">
      <c r="G71">
        <f t="shared" si="21"/>
        <v>65</v>
      </c>
      <c r="H71" s="4">
        <f t="shared" si="24"/>
        <v>4.75</v>
      </c>
      <c r="I71" s="5">
        <f t="shared" si="9"/>
        <v>4.7499999999999999E-3</v>
      </c>
      <c r="K71" s="5">
        <f t="shared" ref="K71:K116" si="25">$D$11/(PI()*I71*$D$14)+I71</f>
        <v>4.3883316662209702E-2</v>
      </c>
      <c r="L71" s="4">
        <f t="shared" si="10"/>
        <v>43.883316662209701</v>
      </c>
      <c r="N71" s="5">
        <f t="shared" si="11"/>
        <v>6.3030296747472615E-3</v>
      </c>
      <c r="O71" s="4">
        <f t="shared" si="23"/>
        <v>6.3030296747472612</v>
      </c>
      <c r="Q71" s="5">
        <f t="shared" ref="Q71:Q116" ca="1" si="26">IF(ISERROR(V71),1,V71)</f>
        <v>6.1727598197043078E-2</v>
      </c>
      <c r="R71" s="1">
        <f t="shared" ca="1" si="12"/>
        <v>8.5025191859635263E-4</v>
      </c>
      <c r="S71" s="1">
        <f t="shared" ca="1" si="13"/>
        <v>3.4743516763329131E-7</v>
      </c>
      <c r="T71" s="1">
        <f t="shared" ca="1" si="14"/>
        <v>262000000.00000051</v>
      </c>
      <c r="U71" s="1">
        <f t="shared" ref="U71:U116" si="27">$D$14</f>
        <v>262000000</v>
      </c>
      <c r="V71" s="5">
        <f t="shared" ca="1" si="15"/>
        <v>6.1727598197043078E-2</v>
      </c>
      <c r="W71" s="4">
        <f t="shared" ca="1" si="16"/>
        <v>61.727598197043079</v>
      </c>
      <c r="Y71" s="4">
        <f t="shared" ref="Y71:Y116" si="28">$D$6*1000</f>
        <v>100</v>
      </c>
      <c r="Z71" s="4"/>
      <c r="AA71" s="4">
        <f t="shared" ref="AA71:AA116" si="29">($D$7+2*I71)*1000</f>
        <v>93.5</v>
      </c>
      <c r="AC71" s="5">
        <f t="shared" ref="AC71:AC116" si="30">$D$8/($D$16*$D$5*PI()*I71)-I71</f>
        <v>6.7826831354844921E-2</v>
      </c>
      <c r="AD71" s="4">
        <f t="shared" si="17"/>
        <v>67.826831354844927</v>
      </c>
      <c r="AF71" s="5">
        <f t="shared" ca="1" si="18"/>
        <v>5.3194907201960531E-2</v>
      </c>
      <c r="AG71" s="1">
        <f t="shared" ref="AG71:AG116" ca="1" si="31">PI()/64*(AF71^4-(AF71-2*I71)^4)</f>
        <v>2.1411797095687423E-7</v>
      </c>
      <c r="AH71" s="1">
        <f t="shared" ref="AH71:AH116" si="32">$D$11*$D$5^2/(PI()^2*$D$15)</f>
        <v>2.1411797095687404E-7</v>
      </c>
      <c r="AI71" s="5">
        <f t="shared" ca="1" si="19"/>
        <v>5.3194907201960531E-2</v>
      </c>
      <c r="AJ71" s="4">
        <f t="shared" ca="1" si="20"/>
        <v>53.194907201960532</v>
      </c>
    </row>
    <row r="72" spans="7:36" x14ac:dyDescent="0.25">
      <c r="G72">
        <f t="shared" si="21"/>
        <v>66</v>
      </c>
      <c r="H72" s="4">
        <f t="shared" si="24"/>
        <v>4.8666666666666671</v>
      </c>
      <c r="I72" s="5">
        <f t="shared" ref="I72:I115" si="33">H72/1000</f>
        <v>4.8666666666666667E-3</v>
      </c>
      <c r="K72" s="5">
        <f t="shared" si="25"/>
        <v>4.3061855874645311E-2</v>
      </c>
      <c r="L72" s="4">
        <f t="shared" ref="L72:L115" si="34">K72*1000</f>
        <v>43.06185587464531</v>
      </c>
      <c r="N72" s="5">
        <f t="shared" ref="N72:N116" si="35">I72/(1-$D$11/(0.121*PI()*$D$15*I72^2))</f>
        <v>6.359347591451763E-3</v>
      </c>
      <c r="O72" s="4">
        <f t="shared" si="23"/>
        <v>6.3593475914517628</v>
      </c>
      <c r="Q72" s="5">
        <f t="shared" ca="1" si="26"/>
        <v>6.113903034376799E-2</v>
      </c>
      <c r="R72" s="1">
        <f t="shared" ref="R72:R116" ca="1" si="36">PI()/4*(Q72^2-(Q72-2*I72)^2)</f>
        <v>8.6035290906349147E-4</v>
      </c>
      <c r="S72" s="1">
        <f t="shared" ref="S72:S116" ca="1" si="37">PI()/64*(Q72^4-(Q72-2*I72)^4)</f>
        <v>3.4309404511888917E-7</v>
      </c>
      <c r="T72" s="1">
        <f t="shared" ref="T72:T116" ca="1" si="38">$D$11/R72*(1+$D$5*Q72*R72/(1000*S72)*1/COS((SQRT($D$11/($D$15*S72))*$D$5/2)))</f>
        <v>262000000.0000006</v>
      </c>
      <c r="U72" s="1">
        <f t="shared" si="27"/>
        <v>262000000</v>
      </c>
      <c r="V72" s="5">
        <f t="shared" ref="V72:V116" ca="1" si="39">Q72+0.025*(T72/U72-1)*Q72</f>
        <v>6.113903034376799E-2</v>
      </c>
      <c r="W72" s="4">
        <f t="shared" ref="W72:W116" ca="1" si="40">Q72*1000</f>
        <v>61.139030343767992</v>
      </c>
      <c r="Y72" s="4">
        <f t="shared" si="28"/>
        <v>100</v>
      </c>
      <c r="Z72" s="4"/>
      <c r="AA72" s="4">
        <f t="shared" si="29"/>
        <v>93.733333333333334</v>
      </c>
      <c r="AC72" s="5">
        <f t="shared" si="30"/>
        <v>6.5970309142000458E-2</v>
      </c>
      <c r="AD72" s="4">
        <f t="shared" ref="AD72:AD115" si="41">AC72*1000</f>
        <v>65.97030914200046</v>
      </c>
      <c r="AF72" s="5">
        <f t="shared" ref="AF72:AF116" ca="1" si="42">IF(ISERROR(AI72),0.1,MAX(0.001,AI72))</f>
        <v>5.2911060895700149E-2</v>
      </c>
      <c r="AG72" s="1">
        <f t="shared" ca="1" si="31"/>
        <v>2.141179709568742E-7</v>
      </c>
      <c r="AH72" s="1">
        <f t="shared" si="32"/>
        <v>2.1411797095687404E-7</v>
      </c>
      <c r="AI72" s="5">
        <f t="shared" ref="AI72:AI116" ca="1" si="43">AF72+0.05*(AH72/AG72-1)*AF72</f>
        <v>5.2911060895700149E-2</v>
      </c>
      <c r="AJ72" s="4">
        <f t="shared" ref="AJ72:AJ116" ca="1" si="44">AF72*1000</f>
        <v>52.911060895700146</v>
      </c>
    </row>
    <row r="73" spans="7:36" x14ac:dyDescent="0.25">
      <c r="G73">
        <f t="shared" ref="G73:G116" si="45">G72+1</f>
        <v>67</v>
      </c>
      <c r="H73" s="4">
        <f t="shared" si="24"/>
        <v>4.9833333333333334</v>
      </c>
      <c r="I73" s="5">
        <f t="shared" si="33"/>
        <v>4.9833333333333335E-3</v>
      </c>
      <c r="K73" s="5">
        <f t="shared" si="25"/>
        <v>4.2284320787279041E-2</v>
      </c>
      <c r="L73" s="4">
        <f t="shared" si="34"/>
        <v>42.284320787279043</v>
      </c>
      <c r="N73" s="5">
        <f t="shared" si="35"/>
        <v>6.4206682532494787E-3</v>
      </c>
      <c r="O73" s="4">
        <f t="shared" si="23"/>
        <v>6.4206682532494783</v>
      </c>
      <c r="Q73" s="5">
        <f t="shared" ca="1" si="26"/>
        <v>6.0584602124523552E-2</v>
      </c>
      <c r="R73" s="1">
        <f t="shared" ca="1" si="36"/>
        <v>8.7047141219729501E-4</v>
      </c>
      <c r="S73" s="1">
        <f t="shared" ca="1" si="37"/>
        <v>3.390850336489556E-7</v>
      </c>
      <c r="T73" s="1">
        <f t="shared" ca="1" si="38"/>
        <v>262000000.00000054</v>
      </c>
      <c r="U73" s="1">
        <f t="shared" si="27"/>
        <v>262000000</v>
      </c>
      <c r="V73" s="5">
        <f t="shared" ca="1" si="39"/>
        <v>6.0584602124523552E-2</v>
      </c>
      <c r="W73" s="4">
        <f t="shared" ca="1" si="40"/>
        <v>60.584602124523549</v>
      </c>
      <c r="Y73" s="4">
        <f t="shared" si="28"/>
        <v>100</v>
      </c>
      <c r="Z73" s="4"/>
      <c r="AA73" s="4">
        <f t="shared" si="29"/>
        <v>93.966666666666669</v>
      </c>
      <c r="AC73" s="5">
        <f t="shared" si="30"/>
        <v>6.4195251737338241E-2</v>
      </c>
      <c r="AD73" s="4">
        <f t="shared" si="41"/>
        <v>64.195251737338239</v>
      </c>
      <c r="AF73" s="5">
        <f t="shared" ca="1" si="42"/>
        <v>5.263923953044243E-2</v>
      </c>
      <c r="AG73" s="1">
        <f t="shared" ca="1" si="31"/>
        <v>2.141179709568742E-7</v>
      </c>
      <c r="AH73" s="1">
        <f t="shared" si="32"/>
        <v>2.1411797095687404E-7</v>
      </c>
      <c r="AI73" s="5">
        <f t="shared" ca="1" si="43"/>
        <v>5.263923953044243E-2</v>
      </c>
      <c r="AJ73" s="4">
        <f t="shared" ca="1" si="44"/>
        <v>52.639239530442431</v>
      </c>
    </row>
    <row r="74" spans="7:36" x14ac:dyDescent="0.25">
      <c r="G74">
        <f t="shared" si="45"/>
        <v>68</v>
      </c>
      <c r="H74" s="4">
        <f t="shared" si="24"/>
        <v>5.0999999999999996</v>
      </c>
      <c r="I74" s="5">
        <f t="shared" si="33"/>
        <v>5.0999999999999995E-3</v>
      </c>
      <c r="K74" s="5">
        <f t="shared" si="25"/>
        <v>4.1547696891273744E-2</v>
      </c>
      <c r="L74" s="4">
        <f t="shared" si="34"/>
        <v>41.547696891273745</v>
      </c>
      <c r="N74" s="5">
        <f t="shared" si="35"/>
        <v>6.4863693332690249E-3</v>
      </c>
      <c r="O74" s="4">
        <f t="shared" si="23"/>
        <v>6.4863693332690247</v>
      </c>
      <c r="Q74" s="5">
        <f t="shared" ca="1" si="26"/>
        <v>6.0061525292657951E-2</v>
      </c>
      <c r="R74" s="1">
        <f t="shared" ca="1" si="36"/>
        <v>8.8060029285646948E-4</v>
      </c>
      <c r="S74" s="1">
        <f t="shared" ca="1" si="37"/>
        <v>3.3537433885281726E-7</v>
      </c>
      <c r="T74" s="1">
        <f t="shared" ca="1" si="38"/>
        <v>262000000.00000054</v>
      </c>
      <c r="U74" s="1">
        <f t="shared" si="27"/>
        <v>262000000</v>
      </c>
      <c r="V74" s="5">
        <f t="shared" ca="1" si="39"/>
        <v>6.0061525292657951E-2</v>
      </c>
      <c r="W74" s="4">
        <f t="shared" ca="1" si="40"/>
        <v>60.061525292657954</v>
      </c>
      <c r="Y74" s="4">
        <f t="shared" si="28"/>
        <v>100</v>
      </c>
      <c r="Z74" s="4"/>
      <c r="AA74" s="4">
        <f t="shared" si="29"/>
        <v>94.2</v>
      </c>
      <c r="AC74" s="5">
        <f t="shared" si="30"/>
        <v>6.2496068418728117E-2</v>
      </c>
      <c r="AD74" s="4">
        <f t="shared" si="41"/>
        <v>62.496068418728115</v>
      </c>
      <c r="AF74" s="5">
        <f t="shared" ca="1" si="42"/>
        <v>5.2378778186859029E-2</v>
      </c>
      <c r="AG74" s="1">
        <f t="shared" ca="1" si="31"/>
        <v>2.141179709568742E-7</v>
      </c>
      <c r="AH74" s="1">
        <f t="shared" si="32"/>
        <v>2.1411797095687404E-7</v>
      </c>
      <c r="AI74" s="5">
        <f t="shared" ca="1" si="43"/>
        <v>5.2378778186859029E-2</v>
      </c>
      <c r="AJ74" s="4">
        <f t="shared" ca="1" si="44"/>
        <v>52.37877818685903</v>
      </c>
    </row>
    <row r="75" spans="7:36" x14ac:dyDescent="0.25">
      <c r="G75">
        <f t="shared" si="45"/>
        <v>69</v>
      </c>
      <c r="H75" s="4">
        <f t="shared" si="24"/>
        <v>5.2166666666666668</v>
      </c>
      <c r="I75" s="5">
        <f t="shared" si="33"/>
        <v>5.2166666666666672E-3</v>
      </c>
      <c r="K75" s="5">
        <f t="shared" si="25"/>
        <v>4.084923934631448E-2</v>
      </c>
      <c r="L75" s="4">
        <f t="shared" si="34"/>
        <v>40.849239346314477</v>
      </c>
      <c r="N75" s="5">
        <f t="shared" si="35"/>
        <v>6.5559291330958246E-3</v>
      </c>
      <c r="O75" s="4">
        <f t="shared" si="23"/>
        <v>6.5559291330958249</v>
      </c>
      <c r="Q75" s="5">
        <f t="shared" ca="1" si="26"/>
        <v>5.9567304804494715E-2</v>
      </c>
      <c r="R75" s="1">
        <f t="shared" ca="1" si="36"/>
        <v>8.9073313331512825E-4</v>
      </c>
      <c r="S75" s="1">
        <f t="shared" ca="1" si="37"/>
        <v>3.3193231195921479E-7</v>
      </c>
      <c r="T75" s="1">
        <f t="shared" ca="1" si="38"/>
        <v>262000000.00000051</v>
      </c>
      <c r="U75" s="1">
        <f t="shared" si="27"/>
        <v>262000000</v>
      </c>
      <c r="V75" s="5">
        <f t="shared" ca="1" si="39"/>
        <v>5.9567304804494715E-2</v>
      </c>
      <c r="W75" s="4">
        <f t="shared" ca="1" si="40"/>
        <v>59.567304804494718</v>
      </c>
      <c r="Y75" s="4">
        <f t="shared" si="28"/>
        <v>100</v>
      </c>
      <c r="Z75" s="4"/>
      <c r="AA75" s="4">
        <f t="shared" si="29"/>
        <v>94.433333333333337</v>
      </c>
      <c r="AC75" s="5">
        <f t="shared" si="30"/>
        <v>6.0867668592537165E-2</v>
      </c>
      <c r="AD75" s="4">
        <f t="shared" si="41"/>
        <v>60.867668592537164</v>
      </c>
      <c r="AF75" s="5">
        <f t="shared" ca="1" si="42"/>
        <v>5.212906175436044E-2</v>
      </c>
      <c r="AG75" s="1">
        <f t="shared" ca="1" si="31"/>
        <v>2.1411797095687428E-7</v>
      </c>
      <c r="AH75" s="1">
        <f t="shared" si="32"/>
        <v>2.1411797095687404E-7</v>
      </c>
      <c r="AI75" s="5">
        <f t="shared" ca="1" si="43"/>
        <v>5.212906175436044E-2</v>
      </c>
      <c r="AJ75" s="4">
        <f t="shared" ca="1" si="44"/>
        <v>52.129061754360443</v>
      </c>
    </row>
    <row r="76" spans="7:36" x14ac:dyDescent="0.25">
      <c r="G76">
        <f t="shared" si="45"/>
        <v>70</v>
      </c>
      <c r="H76" s="4">
        <f t="shared" si="24"/>
        <v>5.3333333333333339</v>
      </c>
      <c r="I76" s="5">
        <f t="shared" si="33"/>
        <v>5.333333333333334E-3</v>
      </c>
      <c r="K76" s="5">
        <f t="shared" si="25"/>
        <v>4.0186443485613843E-2</v>
      </c>
      <c r="L76" s="4">
        <f t="shared" si="34"/>
        <v>40.186443485613843</v>
      </c>
      <c r="N76" s="5">
        <f t="shared" si="35"/>
        <v>6.62890692493401E-3</v>
      </c>
      <c r="O76" s="4">
        <f t="shared" si="23"/>
        <v>6.62890692493401</v>
      </c>
      <c r="Q76" s="5">
        <f t="shared" ca="1" si="26"/>
        <v>5.909970280100546E-2</v>
      </c>
      <c r="R76" s="1">
        <f t="shared" ca="1" si="36"/>
        <v>9.0086416709244494E-4</v>
      </c>
      <c r="S76" s="1">
        <f t="shared" ca="1" si="37"/>
        <v>3.2873287144699071E-7</v>
      </c>
      <c r="T76" s="1">
        <f t="shared" ca="1" si="38"/>
        <v>262000000.00000048</v>
      </c>
      <c r="U76" s="1">
        <f t="shared" si="27"/>
        <v>262000000</v>
      </c>
      <c r="V76" s="5">
        <f t="shared" ca="1" si="39"/>
        <v>5.909970280100546E-2</v>
      </c>
      <c r="W76" s="4">
        <f t="shared" ca="1" si="40"/>
        <v>59.099702801005463</v>
      </c>
      <c r="Y76" s="4">
        <f t="shared" si="28"/>
        <v>100</v>
      </c>
      <c r="Z76" s="4"/>
      <c r="AA76" s="4">
        <f t="shared" si="29"/>
        <v>94.666666666666671</v>
      </c>
      <c r="AC76" s="5">
        <f t="shared" si="30"/>
        <v>5.9305407092075414E-2</v>
      </c>
      <c r="AD76" s="4">
        <f t="shared" si="41"/>
        <v>59.305407092075413</v>
      </c>
      <c r="AF76" s="5">
        <f t="shared" ca="1" si="42"/>
        <v>5.188952017637382E-2</v>
      </c>
      <c r="AG76" s="1">
        <f t="shared" ca="1" si="31"/>
        <v>2.141179709568742E-7</v>
      </c>
      <c r="AH76" s="1">
        <f t="shared" si="32"/>
        <v>2.1411797095687404E-7</v>
      </c>
      <c r="AI76" s="5">
        <f t="shared" ca="1" si="43"/>
        <v>5.188952017637382E-2</v>
      </c>
      <c r="AJ76" s="4">
        <f t="shared" ca="1" si="44"/>
        <v>51.889520176373821</v>
      </c>
    </row>
    <row r="77" spans="7:36" x14ac:dyDescent="0.25">
      <c r="G77">
        <f t="shared" si="45"/>
        <v>71</v>
      </c>
      <c r="H77" s="4">
        <f t="shared" si="24"/>
        <v>5.45</v>
      </c>
      <c r="I77" s="5">
        <f t="shared" si="33"/>
        <v>5.45E-3</v>
      </c>
      <c r="K77" s="5">
        <f t="shared" si="25"/>
        <v>3.9557019109265332E-2</v>
      </c>
      <c r="L77" s="4">
        <f t="shared" si="34"/>
        <v>39.557019109265333</v>
      </c>
      <c r="N77" s="5">
        <f t="shared" si="35"/>
        <v>6.7049277378279223E-3</v>
      </c>
      <c r="O77" s="4">
        <f t="shared" si="23"/>
        <v>6.704927737827922</v>
      </c>
      <c r="Q77" s="5">
        <f t="shared" ca="1" si="26"/>
        <v>5.8656707442371801E-2</v>
      </c>
      <c r="R77" s="1">
        <f t="shared" ca="1" si="36"/>
        <v>9.1098821666347855E-4</v>
      </c>
      <c r="S77" s="1">
        <f t="shared" ca="1" si="37"/>
        <v>3.2575301318536161E-7</v>
      </c>
      <c r="T77" s="1">
        <f t="shared" ca="1" si="38"/>
        <v>262000000.00000054</v>
      </c>
      <c r="U77" s="1">
        <f t="shared" si="27"/>
        <v>262000000</v>
      </c>
      <c r="V77" s="5">
        <f t="shared" ca="1" si="39"/>
        <v>5.8656707442371801E-2</v>
      </c>
      <c r="W77" s="4">
        <f t="shared" ca="1" si="40"/>
        <v>58.656707442371804</v>
      </c>
      <c r="Y77" s="4">
        <f t="shared" si="28"/>
        <v>100</v>
      </c>
      <c r="Z77" s="4"/>
      <c r="AA77" s="4">
        <f t="shared" si="29"/>
        <v>94.9</v>
      </c>
      <c r="AC77" s="5">
        <f t="shared" si="30"/>
        <v>5.7805036501929058E-2</v>
      </c>
      <c r="AD77" s="4">
        <f t="shared" si="41"/>
        <v>57.80503650192906</v>
      </c>
      <c r="AF77" s="5">
        <f t="shared" ca="1" si="42"/>
        <v>5.1659624242389249E-2</v>
      </c>
      <c r="AG77" s="1">
        <f t="shared" ca="1" si="31"/>
        <v>2.1411797095687428E-7</v>
      </c>
      <c r="AH77" s="1">
        <f t="shared" si="32"/>
        <v>2.1411797095687404E-7</v>
      </c>
      <c r="AI77" s="5">
        <f t="shared" ca="1" si="43"/>
        <v>5.1659624242389249E-2</v>
      </c>
      <c r="AJ77" s="4">
        <f t="shared" ca="1" si="44"/>
        <v>51.659624242389249</v>
      </c>
    </row>
    <row r="78" spans="7:36" x14ac:dyDescent="0.25">
      <c r="G78">
        <f t="shared" si="45"/>
        <v>72</v>
      </c>
      <c r="H78" s="4">
        <f t="shared" si="24"/>
        <v>5.5666666666666664</v>
      </c>
      <c r="I78" s="5">
        <f t="shared" si="33"/>
        <v>5.5666666666666668E-3</v>
      </c>
      <c r="K78" s="5">
        <f t="shared" si="25"/>
        <v>3.8958868010168957E-2</v>
      </c>
      <c r="L78" s="4">
        <f t="shared" si="34"/>
        <v>38.958868010168956</v>
      </c>
      <c r="N78" s="5">
        <f t="shared" si="35"/>
        <v>6.7836704575102167E-3</v>
      </c>
      <c r="O78" s="4">
        <f t="shared" si="23"/>
        <v>6.7836704575102162</v>
      </c>
      <c r="Q78" s="5">
        <f t="shared" ca="1" si="26"/>
        <v>5.8236505910172216E-2</v>
      </c>
      <c r="R78" s="1">
        <f t="shared" ca="1" si="36"/>
        <v>9.2110063551788203E-4</v>
      </c>
      <c r="S78" s="1">
        <f t="shared" ca="1" si="37"/>
        <v>3.2297239457830872E-7</v>
      </c>
      <c r="T78" s="1">
        <f t="shared" ca="1" si="38"/>
        <v>262000000.00000054</v>
      </c>
      <c r="U78" s="1">
        <f t="shared" si="27"/>
        <v>262000000</v>
      </c>
      <c r="V78" s="5">
        <f t="shared" ca="1" si="39"/>
        <v>5.8236505910172216E-2</v>
      </c>
      <c r="W78" s="4">
        <f t="shared" ca="1" si="40"/>
        <v>58.23650591017222</v>
      </c>
      <c r="Y78" s="4">
        <f t="shared" si="28"/>
        <v>100</v>
      </c>
      <c r="Z78" s="4"/>
      <c r="AA78" s="4">
        <f t="shared" si="29"/>
        <v>95.13333333333334</v>
      </c>
      <c r="AC78" s="5">
        <f t="shared" si="30"/>
        <v>5.6362665477437533E-2</v>
      </c>
      <c r="AD78" s="4">
        <f t="shared" si="41"/>
        <v>56.362665477437531</v>
      </c>
      <c r="AF78" s="5">
        <f t="shared" ca="1" si="42"/>
        <v>5.143888185367905E-2</v>
      </c>
      <c r="AG78" s="1">
        <f t="shared" ca="1" si="31"/>
        <v>2.1411797095687428E-7</v>
      </c>
      <c r="AH78" s="1">
        <f t="shared" si="32"/>
        <v>2.1411797095687404E-7</v>
      </c>
      <c r="AI78" s="5">
        <f t="shared" ca="1" si="43"/>
        <v>5.143888185367905E-2</v>
      </c>
      <c r="AJ78" s="4">
        <f t="shared" ca="1" si="44"/>
        <v>51.43888185367905</v>
      </c>
    </row>
    <row r="79" spans="7:36" x14ac:dyDescent="0.25">
      <c r="G79">
        <f t="shared" si="45"/>
        <v>73</v>
      </c>
      <c r="H79" s="4">
        <f t="shared" si="24"/>
        <v>5.6833333333333336</v>
      </c>
      <c r="I79" s="5">
        <f t="shared" si="33"/>
        <v>5.6833333333333336E-3</v>
      </c>
      <c r="K79" s="5">
        <f t="shared" si="25"/>
        <v>3.8390064268024722E-2</v>
      </c>
      <c r="L79" s="4">
        <f t="shared" si="34"/>
        <v>38.390064268024723</v>
      </c>
      <c r="N79" s="5">
        <f t="shared" si="35"/>
        <v>6.8648584266412065E-3</v>
      </c>
      <c r="O79" s="4">
        <f t="shared" si="23"/>
        <v>6.8648584266412067</v>
      </c>
      <c r="Q79" s="5">
        <f t="shared" ca="1" si="26"/>
        <v>5.7837460989199917E-2</v>
      </c>
      <c r="R79" s="1">
        <f t="shared" ca="1" si="36"/>
        <v>9.311972547606113E-4</v>
      </c>
      <c r="S79" s="1">
        <f t="shared" ca="1" si="37"/>
        <v>3.2037298072151512E-7</v>
      </c>
      <c r="T79" s="1">
        <f t="shared" ca="1" si="38"/>
        <v>262000000.00000042</v>
      </c>
      <c r="U79" s="1">
        <f t="shared" si="27"/>
        <v>262000000</v>
      </c>
      <c r="V79" s="5">
        <f t="shared" ca="1" si="39"/>
        <v>5.7837460989199917E-2</v>
      </c>
      <c r="W79" s="4">
        <f t="shared" ca="1" si="40"/>
        <v>57.837460989199919</v>
      </c>
      <c r="Y79" s="4">
        <f t="shared" si="28"/>
        <v>100</v>
      </c>
      <c r="Z79" s="4"/>
      <c r="AA79" s="4">
        <f t="shared" si="29"/>
        <v>95.366666666666674</v>
      </c>
      <c r="AC79" s="5">
        <f t="shared" si="30"/>
        <v>5.4974722197842038E-2</v>
      </c>
      <c r="AD79" s="4">
        <f t="shared" si="41"/>
        <v>54.974722197842041</v>
      </c>
      <c r="AF79" s="5">
        <f t="shared" ca="1" si="42"/>
        <v>5.1226834700676627E-2</v>
      </c>
      <c r="AG79" s="1">
        <f t="shared" ca="1" si="31"/>
        <v>2.1411797095687428E-7</v>
      </c>
      <c r="AH79" s="1">
        <f t="shared" si="32"/>
        <v>2.1411797095687404E-7</v>
      </c>
      <c r="AI79" s="5">
        <f t="shared" ca="1" si="43"/>
        <v>5.1226834700676627E-2</v>
      </c>
      <c r="AJ79" s="4">
        <f t="shared" ca="1" si="44"/>
        <v>51.226834700676626</v>
      </c>
    </row>
    <row r="80" spans="7:36" x14ac:dyDescent="0.25">
      <c r="G80">
        <f t="shared" si="45"/>
        <v>74</v>
      </c>
      <c r="H80" s="4">
        <f t="shared" si="24"/>
        <v>5.8</v>
      </c>
      <c r="I80" s="5">
        <f t="shared" si="33"/>
        <v>5.7999999999999996E-3</v>
      </c>
      <c r="K80" s="5">
        <f t="shared" si="25"/>
        <v>3.7848836921637263E-2</v>
      </c>
      <c r="L80" s="4">
        <f t="shared" si="34"/>
        <v>37.848836921637265</v>
      </c>
      <c r="N80" s="5">
        <f t="shared" si="35"/>
        <v>6.948251952652632E-3</v>
      </c>
      <c r="O80" s="4">
        <f t="shared" si="23"/>
        <v>6.9482519526526323</v>
      </c>
      <c r="Q80" s="5">
        <f t="shared" ca="1" si="26"/>
        <v>5.7458090724958173E-2</v>
      </c>
      <c r="R80" s="1">
        <f t="shared" ca="1" si="36"/>
        <v>9.4127433425602095E-4</v>
      </c>
      <c r="S80" s="1">
        <f t="shared" ca="1" si="37"/>
        <v>3.1793874262687182E-7</v>
      </c>
      <c r="T80" s="1">
        <f t="shared" ca="1" si="38"/>
        <v>262000000.0000006</v>
      </c>
      <c r="U80" s="1">
        <f t="shared" si="27"/>
        <v>262000000</v>
      </c>
      <c r="V80" s="5">
        <f t="shared" ca="1" si="39"/>
        <v>5.7458090724958173E-2</v>
      </c>
      <c r="W80" s="4">
        <f t="shared" ca="1" si="40"/>
        <v>57.458090724958176</v>
      </c>
      <c r="Y80" s="4">
        <f t="shared" si="28"/>
        <v>100</v>
      </c>
      <c r="Z80" s="4"/>
      <c r="AA80" s="4">
        <f t="shared" si="29"/>
        <v>95.600000000000009</v>
      </c>
      <c r="AC80" s="5">
        <f t="shared" si="30"/>
        <v>5.3637922230260933E-2</v>
      </c>
      <c r="AD80" s="4">
        <f t="shared" si="41"/>
        <v>53.637922230260934</v>
      </c>
      <c r="AF80" s="5">
        <f t="shared" ca="1" si="42"/>
        <v>5.1023055299211875E-2</v>
      </c>
      <c r="AG80" s="1">
        <f t="shared" ca="1" si="31"/>
        <v>2.1411797095687428E-7</v>
      </c>
      <c r="AH80" s="1">
        <f t="shared" si="32"/>
        <v>2.1411797095687404E-7</v>
      </c>
      <c r="AI80" s="5">
        <f t="shared" ca="1" si="43"/>
        <v>5.1023055299211875E-2</v>
      </c>
      <c r="AJ80" s="4">
        <f t="shared" ca="1" si="44"/>
        <v>51.023055299211876</v>
      </c>
    </row>
    <row r="81" spans="7:36" x14ac:dyDescent="0.25">
      <c r="G81">
        <f t="shared" si="45"/>
        <v>75</v>
      </c>
      <c r="H81" s="4">
        <f t="shared" si="24"/>
        <v>5.9166666666666661</v>
      </c>
      <c r="I81" s="5">
        <f t="shared" si="33"/>
        <v>5.9166666666666664E-3</v>
      </c>
      <c r="K81" s="5">
        <f t="shared" si="25"/>
        <v>3.7333554691257556E-2</v>
      </c>
      <c r="L81" s="4">
        <f t="shared" si="34"/>
        <v>37.333554691257554</v>
      </c>
      <c r="N81" s="5">
        <f t="shared" si="35"/>
        <v>7.0336422858236613E-3</v>
      </c>
      <c r="O81" s="4">
        <f t="shared" si="23"/>
        <v>7.0336422858236611</v>
      </c>
      <c r="Q81" s="5">
        <f t="shared" ca="1" si="26"/>
        <v>5.7097050725313403E-2</v>
      </c>
      <c r="R81" s="1">
        <f t="shared" ca="1" si="36"/>
        <v>9.513285181854134E-4</v>
      </c>
      <c r="S81" s="1">
        <f t="shared" ca="1" si="37"/>
        <v>3.1565539925261799E-7</v>
      </c>
      <c r="T81" s="1">
        <f t="shared" ca="1" si="38"/>
        <v>262000000.0000006</v>
      </c>
      <c r="U81" s="1">
        <f t="shared" si="27"/>
        <v>262000000</v>
      </c>
      <c r="V81" s="5">
        <f t="shared" ca="1" si="39"/>
        <v>5.7097050725313403E-2</v>
      </c>
      <c r="W81" s="4">
        <f t="shared" ca="1" si="40"/>
        <v>57.097050725313402</v>
      </c>
      <c r="Y81" s="4">
        <f t="shared" si="28"/>
        <v>100</v>
      </c>
      <c r="Z81" s="4"/>
      <c r="AA81" s="4">
        <f t="shared" si="29"/>
        <v>95.833333333333343</v>
      </c>
      <c r="AC81" s="5">
        <f t="shared" si="30"/>
        <v>5.2349240195673621E-2</v>
      </c>
      <c r="AD81" s="4">
        <f t="shared" si="41"/>
        <v>52.349240195673623</v>
      </c>
      <c r="AF81" s="5">
        <f t="shared" ca="1" si="42"/>
        <v>5.0827144340487615E-2</v>
      </c>
      <c r="AG81" s="1">
        <f t="shared" ca="1" si="31"/>
        <v>2.1411797095687434E-7</v>
      </c>
      <c r="AH81" s="1">
        <f t="shared" si="32"/>
        <v>2.1411797095687404E-7</v>
      </c>
      <c r="AI81" s="5">
        <f t="shared" ca="1" si="43"/>
        <v>5.0827144340487615E-2</v>
      </c>
      <c r="AJ81" s="4">
        <f t="shared" ca="1" si="44"/>
        <v>50.827144340487614</v>
      </c>
    </row>
    <row r="82" spans="7:36" x14ac:dyDescent="0.25">
      <c r="G82">
        <f t="shared" si="45"/>
        <v>76</v>
      </c>
      <c r="H82" s="4">
        <f t="shared" si="24"/>
        <v>6.0333333333333332</v>
      </c>
      <c r="I82" s="5">
        <f t="shared" si="33"/>
        <v>6.0333333333333333E-3</v>
      </c>
      <c r="K82" s="5">
        <f t="shared" si="25"/>
        <v>3.6842712473470804E-2</v>
      </c>
      <c r="L82" s="4">
        <f t="shared" si="34"/>
        <v>36.842712473470804</v>
      </c>
      <c r="N82" s="5">
        <f t="shared" si="35"/>
        <v>7.1208467412394224E-3</v>
      </c>
      <c r="O82" s="4">
        <f t="shared" si="23"/>
        <v>7.1208467412394221</v>
      </c>
      <c r="Q82" s="5">
        <f t="shared" ca="1" si="26"/>
        <v>5.6753118737056879E-2</v>
      </c>
      <c r="R82" s="1">
        <f t="shared" ca="1" si="36"/>
        <v>9.613567948031324E-4</v>
      </c>
      <c r="S82" s="1">
        <f t="shared" ca="1" si="37"/>
        <v>3.1351019646367328E-7</v>
      </c>
      <c r="T82" s="1">
        <f t="shared" ca="1" si="38"/>
        <v>262000000.00000063</v>
      </c>
      <c r="U82" s="1">
        <f t="shared" si="27"/>
        <v>262000000</v>
      </c>
      <c r="V82" s="5">
        <f t="shared" ca="1" si="39"/>
        <v>5.6753118737056879E-2</v>
      </c>
      <c r="W82" s="4">
        <f t="shared" ca="1" si="40"/>
        <v>56.75311873705688</v>
      </c>
      <c r="Y82" s="4">
        <f t="shared" si="28"/>
        <v>100</v>
      </c>
      <c r="Z82" s="4"/>
      <c r="AA82" s="4">
        <f t="shared" si="29"/>
        <v>96.066666666666677</v>
      </c>
      <c r="AC82" s="5">
        <f t="shared" si="30"/>
        <v>5.1105884722276618E-2</v>
      </c>
      <c r="AD82" s="4">
        <f t="shared" si="41"/>
        <v>51.10588472227662</v>
      </c>
      <c r="AF82" s="5">
        <f t="shared" ca="1" si="42"/>
        <v>5.0638728316121519E-2</v>
      </c>
      <c r="AG82" s="1">
        <f t="shared" ca="1" si="31"/>
        <v>2.1411797095687428E-7</v>
      </c>
      <c r="AH82" s="1">
        <f t="shared" si="32"/>
        <v>2.1411797095687404E-7</v>
      </c>
      <c r="AI82" s="5">
        <f t="shared" ca="1" si="43"/>
        <v>5.0638728316121519E-2</v>
      </c>
      <c r="AJ82" s="4">
        <f t="shared" ca="1" si="44"/>
        <v>50.638728316121522</v>
      </c>
    </row>
    <row r="83" spans="7:36" x14ac:dyDescent="0.25">
      <c r="G83">
        <f t="shared" si="45"/>
        <v>77</v>
      </c>
      <c r="H83" s="4">
        <f t="shared" si="24"/>
        <v>6.15</v>
      </c>
      <c r="I83" s="5">
        <f t="shared" si="33"/>
        <v>6.1500000000000001E-3</v>
      </c>
      <c r="K83" s="5">
        <f t="shared" si="25"/>
        <v>3.6374919373251401E-2</v>
      </c>
      <c r="L83" s="4">
        <f t="shared" si="34"/>
        <v>36.374919373251402</v>
      </c>
      <c r="N83" s="5">
        <f t="shared" si="35"/>
        <v>7.2097047185693255E-3</v>
      </c>
      <c r="O83" s="4">
        <f t="shared" si="23"/>
        <v>7.2097047185693253</v>
      </c>
      <c r="Q83" s="5">
        <f t="shared" ca="1" si="26"/>
        <v>5.6425181181536561E-2</v>
      </c>
      <c r="R83" s="1">
        <f t="shared" ca="1" si="36"/>
        <v>9.7135646012553819E-4</v>
      </c>
      <c r="S83" s="1">
        <f t="shared" ca="1" si="37"/>
        <v>3.1149171719071246E-7</v>
      </c>
      <c r="T83" s="1">
        <f t="shared" ca="1" si="38"/>
        <v>262000000.00000051</v>
      </c>
      <c r="U83" s="1">
        <f t="shared" si="27"/>
        <v>262000000</v>
      </c>
      <c r="V83" s="5">
        <f t="shared" ca="1" si="39"/>
        <v>5.6425181181536561E-2</v>
      </c>
      <c r="W83" s="4">
        <f t="shared" ca="1" si="40"/>
        <v>56.425181181536558</v>
      </c>
      <c r="Y83" s="4">
        <f t="shared" si="28"/>
        <v>100</v>
      </c>
      <c r="Z83" s="4"/>
      <c r="AA83" s="4">
        <f t="shared" si="29"/>
        <v>96.300000000000011</v>
      </c>
      <c r="AC83" s="5">
        <f t="shared" si="30"/>
        <v>4.9905276249676965E-2</v>
      </c>
      <c r="AD83" s="4">
        <f t="shared" si="41"/>
        <v>49.905276249676966</v>
      </c>
      <c r="AF83" s="5">
        <f t="shared" ca="1" si="42"/>
        <v>5.0457457384993278E-2</v>
      </c>
      <c r="AG83" s="1">
        <f t="shared" ca="1" si="31"/>
        <v>2.1411797095687428E-7</v>
      </c>
      <c r="AH83" s="1">
        <f t="shared" si="32"/>
        <v>2.1411797095687404E-7</v>
      </c>
      <c r="AI83" s="5">
        <f t="shared" ca="1" si="43"/>
        <v>5.0457457384993278E-2</v>
      </c>
      <c r="AJ83" s="4">
        <f t="shared" ca="1" si="44"/>
        <v>50.457457384993276</v>
      </c>
    </row>
    <row r="84" spans="7:36" x14ac:dyDescent="0.25">
      <c r="G84">
        <f t="shared" si="45"/>
        <v>78</v>
      </c>
      <c r="H84" s="4">
        <f t="shared" si="24"/>
        <v>6.2666666666666666</v>
      </c>
      <c r="I84" s="5">
        <f t="shared" si="33"/>
        <v>6.2666666666666669E-3</v>
      </c>
      <c r="K84" s="5">
        <f t="shared" si="25"/>
        <v>3.5928888072862847E-2</v>
      </c>
      <c r="L84" s="4">
        <f t="shared" si="34"/>
        <v>35.928888072862847</v>
      </c>
      <c r="N84" s="5">
        <f t="shared" si="35"/>
        <v>7.3000744323265905E-3</v>
      </c>
      <c r="O84" s="4">
        <f t="shared" si="23"/>
        <v>7.30007443232659</v>
      </c>
      <c r="Q84" s="5">
        <f t="shared" ca="1" si="26"/>
        <v>5.6112221379237173E-2</v>
      </c>
      <c r="R84" s="1">
        <f t="shared" ca="1" si="36"/>
        <v>9.8132508526114961E-4</v>
      </c>
      <c r="S84" s="1">
        <f t="shared" ca="1" si="37"/>
        <v>3.0958971800179792E-7</v>
      </c>
      <c r="T84" s="1">
        <f t="shared" ca="1" si="38"/>
        <v>262000000.00000063</v>
      </c>
      <c r="U84" s="1">
        <f t="shared" si="27"/>
        <v>262000000</v>
      </c>
      <c r="V84" s="5">
        <f t="shared" ca="1" si="39"/>
        <v>5.6112221379237173E-2</v>
      </c>
      <c r="W84" s="4">
        <f t="shared" ca="1" si="40"/>
        <v>56.112221379237177</v>
      </c>
      <c r="Y84" s="4">
        <f t="shared" si="28"/>
        <v>100</v>
      </c>
      <c r="Z84" s="4"/>
      <c r="AA84" s="4">
        <f t="shared" si="29"/>
        <v>96.533333333333331</v>
      </c>
      <c r="AC84" s="5">
        <f t="shared" si="30"/>
        <v>4.8745027312404612E-2</v>
      </c>
      <c r="AD84" s="4">
        <f t="shared" si="41"/>
        <v>48.745027312404609</v>
      </c>
      <c r="AF84" s="5">
        <f t="shared" ca="1" si="42"/>
        <v>5.028300345320675E-2</v>
      </c>
      <c r="AG84" s="1">
        <f t="shared" ca="1" si="31"/>
        <v>2.1411797095687423E-7</v>
      </c>
      <c r="AH84" s="1">
        <f t="shared" si="32"/>
        <v>2.1411797095687404E-7</v>
      </c>
      <c r="AI84" s="5">
        <f t="shared" ca="1" si="43"/>
        <v>5.028300345320675E-2</v>
      </c>
      <c r="AJ84" s="4">
        <f t="shared" ca="1" si="44"/>
        <v>50.283003453206753</v>
      </c>
    </row>
    <row r="85" spans="7:36" x14ac:dyDescent="0.25">
      <c r="G85">
        <f t="shared" si="45"/>
        <v>79</v>
      </c>
      <c r="H85" s="4">
        <f t="shared" si="24"/>
        <v>6.3833333333333329</v>
      </c>
      <c r="I85" s="5">
        <f t="shared" si="33"/>
        <v>6.3833333333333329E-3</v>
      </c>
      <c r="K85" s="5">
        <f t="shared" si="25"/>
        <v>3.5503425366570321E-2</v>
      </c>
      <c r="L85" s="4">
        <f t="shared" si="34"/>
        <v>35.503425366570319</v>
      </c>
      <c r="N85" s="5">
        <f t="shared" si="35"/>
        <v>7.3918302086806685E-3</v>
      </c>
      <c r="O85" s="4">
        <f t="shared" si="23"/>
        <v>7.3918302086806689</v>
      </c>
      <c r="Q85" s="5">
        <f t="shared" ca="1" si="26"/>
        <v>5.5813309232254145E-2</v>
      </c>
      <c r="R85" s="1">
        <f t="shared" ca="1" si="36"/>
        <v>9.9126048708163641E-4</v>
      </c>
      <c r="S85" s="1">
        <f t="shared" ca="1" si="37"/>
        <v>3.0779498808258933E-7</v>
      </c>
      <c r="T85" s="1">
        <f t="shared" ca="1" si="38"/>
        <v>262000000.00000036</v>
      </c>
      <c r="U85" s="1">
        <f t="shared" si="27"/>
        <v>262000000</v>
      </c>
      <c r="V85" s="5">
        <f t="shared" ca="1" si="39"/>
        <v>5.5813309232254145E-2</v>
      </c>
      <c r="W85" s="4">
        <f t="shared" ca="1" si="40"/>
        <v>55.813309232254142</v>
      </c>
      <c r="Y85" s="4">
        <f t="shared" si="28"/>
        <v>100</v>
      </c>
      <c r="Z85" s="4"/>
      <c r="AA85" s="4">
        <f t="shared" si="29"/>
        <v>96.766666666666666</v>
      </c>
      <c r="AC85" s="5">
        <f t="shared" si="30"/>
        <v>4.7622924985546052E-2</v>
      </c>
      <c r="AD85" s="4">
        <f t="shared" si="41"/>
        <v>47.622924985546049</v>
      </c>
      <c r="AF85" s="5">
        <f t="shared" ca="1" si="42"/>
        <v>5.0115058442346122E-2</v>
      </c>
      <c r="AG85" s="1">
        <f t="shared" ca="1" si="31"/>
        <v>2.1411797095687428E-7</v>
      </c>
      <c r="AH85" s="1">
        <f t="shared" si="32"/>
        <v>2.1411797095687404E-7</v>
      </c>
      <c r="AI85" s="5">
        <f t="shared" ca="1" si="43"/>
        <v>5.0115058442346122E-2</v>
      </c>
      <c r="AJ85" s="4">
        <f t="shared" ca="1" si="44"/>
        <v>50.115058442346125</v>
      </c>
    </row>
    <row r="86" spans="7:36" x14ac:dyDescent="0.25">
      <c r="G86">
        <f t="shared" si="45"/>
        <v>80</v>
      </c>
      <c r="H86" s="4">
        <f t="shared" si="24"/>
        <v>6.5</v>
      </c>
      <c r="I86" s="5">
        <f t="shared" si="33"/>
        <v>6.4999999999999997E-3</v>
      </c>
      <c r="K86" s="5">
        <f t="shared" si="25"/>
        <v>3.5097423714691711E-2</v>
      </c>
      <c r="L86" s="4">
        <f t="shared" si="34"/>
        <v>35.097423714691715</v>
      </c>
      <c r="N86" s="5">
        <f t="shared" si="35"/>
        <v>7.4848602373033526E-3</v>
      </c>
      <c r="O86" s="4">
        <f t="shared" si="23"/>
        <v>7.4848602373033524</v>
      </c>
      <c r="Q86" s="5">
        <f t="shared" ca="1" si="26"/>
        <v>5.5527592166946665E-2</v>
      </c>
      <c r="R86" s="1">
        <f t="shared" ca="1" si="36"/>
        <v>1.0011607019366948E-3</v>
      </c>
      <c r="S86" s="1">
        <f t="shared" ca="1" si="37"/>
        <v>3.0609922726931897E-7</v>
      </c>
      <c r="T86" s="1">
        <f t="shared" ca="1" si="38"/>
        <v>262000000.00000066</v>
      </c>
      <c r="U86" s="1">
        <f t="shared" si="27"/>
        <v>262000000</v>
      </c>
      <c r="V86" s="5">
        <f t="shared" ca="1" si="39"/>
        <v>5.5527592166946665E-2</v>
      </c>
      <c r="W86" s="4">
        <f t="shared" ca="1" si="40"/>
        <v>55.527592166946668</v>
      </c>
      <c r="Y86" s="4">
        <f t="shared" si="28"/>
        <v>100</v>
      </c>
      <c r="Z86" s="4"/>
      <c r="AA86" s="4">
        <f t="shared" si="29"/>
        <v>97</v>
      </c>
      <c r="AC86" s="5">
        <f t="shared" si="30"/>
        <v>4.6536915220848213E-2</v>
      </c>
      <c r="AD86" s="4">
        <f t="shared" si="41"/>
        <v>46.536915220848215</v>
      </c>
      <c r="AF86" s="5">
        <f t="shared" ca="1" si="42"/>
        <v>4.9953332724492212E-2</v>
      </c>
      <c r="AG86" s="1">
        <f t="shared" ca="1" si="31"/>
        <v>2.1411797095687434E-7</v>
      </c>
      <c r="AH86" s="1">
        <f t="shared" si="32"/>
        <v>2.1411797095687404E-7</v>
      </c>
      <c r="AI86" s="5">
        <f t="shared" ca="1" si="43"/>
        <v>4.9953332724492212E-2</v>
      </c>
      <c r="AJ86" s="4">
        <f t="shared" ca="1" si="44"/>
        <v>49.953332724492213</v>
      </c>
    </row>
    <row r="87" spans="7:36" x14ac:dyDescent="0.25">
      <c r="G87">
        <f t="shared" si="45"/>
        <v>81</v>
      </c>
      <c r="H87" s="4">
        <f t="shared" si="24"/>
        <v>6.6166666666666671</v>
      </c>
      <c r="I87" s="5">
        <f t="shared" si="33"/>
        <v>6.6166666666666674E-3</v>
      </c>
      <c r="K87" s="5">
        <f t="shared" si="25"/>
        <v>3.4709853691174894E-2</v>
      </c>
      <c r="L87" s="4">
        <f t="shared" si="34"/>
        <v>34.709853691174892</v>
      </c>
      <c r="N87" s="5">
        <f t="shared" si="35"/>
        <v>7.5790646911505612E-3</v>
      </c>
      <c r="O87" s="4">
        <f t="shared" si="23"/>
        <v>7.5790646911505615</v>
      </c>
      <c r="Q87" s="5">
        <f t="shared" ca="1" si="26"/>
        <v>5.5254287167483929E-2</v>
      </c>
      <c r="R87" s="1">
        <f t="shared" ca="1" si="36"/>
        <v>1.0110239621270328E-3</v>
      </c>
      <c r="S87" s="1">
        <f t="shared" ca="1" si="37"/>
        <v>3.0449494031666519E-7</v>
      </c>
      <c r="T87" s="1">
        <f t="shared" ca="1" si="38"/>
        <v>262000000.00000048</v>
      </c>
      <c r="U87" s="1">
        <f t="shared" si="27"/>
        <v>262000000</v>
      </c>
      <c r="V87" s="5">
        <f t="shared" ca="1" si="39"/>
        <v>5.5254287167483929E-2</v>
      </c>
      <c r="W87" s="4">
        <f t="shared" ca="1" si="40"/>
        <v>55.25428716748393</v>
      </c>
      <c r="Y87" s="4">
        <f t="shared" si="28"/>
        <v>100</v>
      </c>
      <c r="Z87" s="4"/>
      <c r="AA87" s="4">
        <f t="shared" si="29"/>
        <v>97.233333333333334</v>
      </c>
      <c r="AC87" s="5">
        <f t="shared" si="30"/>
        <v>4.5485088839960032E-2</v>
      </c>
      <c r="AD87" s="4">
        <f t="shared" si="41"/>
        <v>45.485088839960035</v>
      </c>
      <c r="AF87" s="5">
        <f t="shared" ca="1" si="42"/>
        <v>4.9797553705266347E-2</v>
      </c>
      <c r="AG87" s="1">
        <f t="shared" ca="1" si="31"/>
        <v>2.141179709568742E-7</v>
      </c>
      <c r="AH87" s="1">
        <f t="shared" si="32"/>
        <v>2.1411797095687404E-7</v>
      </c>
      <c r="AI87" s="5">
        <f t="shared" ca="1" si="43"/>
        <v>4.9797553705266347E-2</v>
      </c>
      <c r="AJ87" s="4">
        <f t="shared" ca="1" si="44"/>
        <v>49.797553705266346</v>
      </c>
    </row>
    <row r="88" spans="7:36" x14ac:dyDescent="0.25">
      <c r="G88">
        <f t="shared" si="45"/>
        <v>82</v>
      </c>
      <c r="H88" s="4">
        <f t="shared" si="24"/>
        <v>6.7333333333333334</v>
      </c>
      <c r="I88" s="5">
        <f t="shared" si="33"/>
        <v>6.7333333333333334E-3</v>
      </c>
      <c r="K88" s="5">
        <f t="shared" si="25"/>
        <v>3.4339757216327801E-2</v>
      </c>
      <c r="L88" s="4">
        <f t="shared" si="34"/>
        <v>34.339757216327804</v>
      </c>
      <c r="N88" s="5">
        <f t="shared" si="35"/>
        <v>7.6743541456447129E-3</v>
      </c>
      <c r="O88" s="4">
        <f t="shared" si="23"/>
        <v>7.6743541456447133</v>
      </c>
      <c r="Q88" s="5">
        <f t="shared" ca="1" si="26"/>
        <v>5.4992673755222453E-2</v>
      </c>
      <c r="R88" s="1">
        <f t="shared" ca="1" si="36"/>
        <v>1.0208486748657384E-3</v>
      </c>
      <c r="S88" s="1">
        <f t="shared" ca="1" si="37"/>
        <v>3.0297534502975656E-7</v>
      </c>
      <c r="T88" s="1">
        <f t="shared" ca="1" si="38"/>
        <v>262000000.00000057</v>
      </c>
      <c r="U88" s="1">
        <f t="shared" si="27"/>
        <v>262000000</v>
      </c>
      <c r="V88" s="5">
        <f t="shared" ca="1" si="39"/>
        <v>5.4992673755222453E-2</v>
      </c>
      <c r="W88" s="4">
        <f t="shared" ca="1" si="40"/>
        <v>54.992673755222455</v>
      </c>
      <c r="Y88" s="4">
        <f t="shared" si="28"/>
        <v>100</v>
      </c>
      <c r="Z88" s="4"/>
      <c r="AA88" s="4">
        <f t="shared" si="29"/>
        <v>97.466666666666669</v>
      </c>
      <c r="AC88" s="5">
        <f t="shared" si="30"/>
        <v>4.4465668983822114E-2</v>
      </c>
      <c r="AD88" s="4">
        <f t="shared" si="41"/>
        <v>44.465668983822113</v>
      </c>
      <c r="AF88" s="5">
        <f t="shared" ca="1" si="42"/>
        <v>4.9647464538563404E-2</v>
      </c>
      <c r="AG88" s="1">
        <f t="shared" ca="1" si="31"/>
        <v>2.1411797095687434E-7</v>
      </c>
      <c r="AH88" s="1">
        <f t="shared" si="32"/>
        <v>2.1411797095687404E-7</v>
      </c>
      <c r="AI88" s="5">
        <f t="shared" ca="1" si="43"/>
        <v>4.9647464538563404E-2</v>
      </c>
      <c r="AJ88" s="4">
        <f t="shared" ca="1" si="44"/>
        <v>49.647464538563405</v>
      </c>
    </row>
    <row r="89" spans="7:36" x14ac:dyDescent="0.25">
      <c r="G89">
        <f t="shared" si="45"/>
        <v>83</v>
      </c>
      <c r="H89" s="4">
        <f t="shared" si="24"/>
        <v>6.85</v>
      </c>
      <c r="I89" s="5">
        <f t="shared" si="33"/>
        <v>6.8499999999999993E-3</v>
      </c>
      <c r="K89" s="5">
        <f t="shared" si="25"/>
        <v>3.3986241481094324E-2</v>
      </c>
      <c r="L89" s="4">
        <f t="shared" si="34"/>
        <v>33.986241481094325</v>
      </c>
      <c r="N89" s="5">
        <f t="shared" si="35"/>
        <v>7.7706482429483687E-3</v>
      </c>
      <c r="O89" s="4">
        <f t="shared" ref="O89:O115" si="46">IF(N89&lt;0,O90/1000*2,N89)*1000</f>
        <v>7.7706482429483685</v>
      </c>
      <c r="Q89" s="5">
        <f t="shared" ca="1" si="26"/>
        <v>5.4742087789490808E-2</v>
      </c>
      <c r="R89" s="1">
        <f t="shared" ca="1" si="36"/>
        <v>1.0306334034771106E-3</v>
      </c>
      <c r="S89" s="1">
        <f t="shared" ca="1" si="37"/>
        <v>3.0153429226178186E-7</v>
      </c>
      <c r="T89" s="1">
        <f t="shared" ca="1" si="38"/>
        <v>262000000.0000006</v>
      </c>
      <c r="U89" s="1">
        <f t="shared" si="27"/>
        <v>262000000</v>
      </c>
      <c r="V89" s="5">
        <f t="shared" ca="1" si="39"/>
        <v>5.4742087789490808E-2</v>
      </c>
      <c r="W89" s="4">
        <f t="shared" ca="1" si="40"/>
        <v>54.74208778949081</v>
      </c>
      <c r="Y89" s="4">
        <f t="shared" si="28"/>
        <v>100</v>
      </c>
      <c r="Z89" s="4"/>
      <c r="AA89" s="4">
        <f t="shared" si="29"/>
        <v>97.7</v>
      </c>
      <c r="AC89" s="5">
        <f t="shared" si="30"/>
        <v>4.3476999844600489E-2</v>
      </c>
      <c r="AD89" s="4">
        <f t="shared" si="41"/>
        <v>43.476999844600492</v>
      </c>
      <c r="AF89" s="5">
        <f t="shared" ca="1" si="42"/>
        <v>4.9502822958688034E-2</v>
      </c>
      <c r="AG89" s="1">
        <f t="shared" ca="1" si="31"/>
        <v>2.1411797095687423E-7</v>
      </c>
      <c r="AH89" s="1">
        <f t="shared" si="32"/>
        <v>2.1411797095687404E-7</v>
      </c>
      <c r="AI89" s="5">
        <f t="shared" ca="1" si="43"/>
        <v>4.9502822958688034E-2</v>
      </c>
      <c r="AJ89" s="4">
        <f t="shared" ca="1" si="44"/>
        <v>49.502822958688036</v>
      </c>
    </row>
    <row r="90" spans="7:36" x14ac:dyDescent="0.25">
      <c r="G90">
        <f t="shared" si="45"/>
        <v>84</v>
      </c>
      <c r="H90" s="4">
        <f t="shared" si="24"/>
        <v>6.9666666666666668</v>
      </c>
      <c r="I90" s="5">
        <f t="shared" si="33"/>
        <v>6.966666666666667E-3</v>
      </c>
      <c r="K90" s="5">
        <f t="shared" si="25"/>
        <v>3.3648473481809646E-2</v>
      </c>
      <c r="L90" s="4">
        <f t="shared" si="34"/>
        <v>33.648473481809646</v>
      </c>
      <c r="N90" s="5">
        <f t="shared" si="35"/>
        <v>7.8678745580061139E-3</v>
      </c>
      <c r="O90" s="4">
        <f t="shared" si="46"/>
        <v>7.8678745580061138</v>
      </c>
      <c r="Q90" s="5">
        <f t="shared" ca="1" si="26"/>
        <v>5.4501915982940699E-2</v>
      </c>
      <c r="R90" s="1">
        <f t="shared" ca="1" si="36"/>
        <v>1.0403768506020079E-3</v>
      </c>
      <c r="S90" s="1">
        <f t="shared" ca="1" si="37"/>
        <v>3.0016619608907148E-7</v>
      </c>
      <c r="T90" s="1">
        <f t="shared" ca="1" si="38"/>
        <v>262000000.00000051</v>
      </c>
      <c r="U90" s="1">
        <f t="shared" si="27"/>
        <v>262000000</v>
      </c>
      <c r="V90" s="5">
        <f t="shared" ca="1" si="39"/>
        <v>5.4501915982940699E-2</v>
      </c>
      <c r="W90" s="4">
        <f t="shared" ca="1" si="40"/>
        <v>54.501915982940702</v>
      </c>
      <c r="Y90" s="4">
        <f t="shared" si="28"/>
        <v>100</v>
      </c>
      <c r="Z90" s="4"/>
      <c r="AA90" s="4">
        <f t="shared" si="29"/>
        <v>97.933333333333351</v>
      </c>
      <c r="AC90" s="5">
        <f t="shared" si="30"/>
        <v>4.2517536529818496E-2</v>
      </c>
      <c r="AD90" s="4">
        <f t="shared" si="41"/>
        <v>42.517536529818493</v>
      </c>
      <c r="AF90" s="5">
        <f t="shared" ca="1" si="42"/>
        <v>4.9363400217372858E-2</v>
      </c>
      <c r="AG90" s="1">
        <f t="shared" ca="1" si="31"/>
        <v>2.1411797095687434E-7</v>
      </c>
      <c r="AH90" s="1">
        <f t="shared" si="32"/>
        <v>2.1411797095687404E-7</v>
      </c>
      <c r="AI90" s="5">
        <f t="shared" ca="1" si="43"/>
        <v>4.9363400217372858E-2</v>
      </c>
      <c r="AJ90" s="4">
        <f t="shared" ca="1" si="44"/>
        <v>49.363400217372856</v>
      </c>
    </row>
    <row r="91" spans="7:36" x14ac:dyDescent="0.25">
      <c r="G91">
        <f t="shared" si="45"/>
        <v>85</v>
      </c>
      <c r="H91" s="4">
        <f t="shared" si="24"/>
        <v>7.083333333333333</v>
      </c>
      <c r="I91" s="5">
        <f t="shared" si="33"/>
        <v>7.083333333333333E-3</v>
      </c>
      <c r="K91" s="5">
        <f t="shared" si="25"/>
        <v>3.3325675095050425E-2</v>
      </c>
      <c r="L91" s="4">
        <f t="shared" si="34"/>
        <v>33.325675095050428</v>
      </c>
      <c r="N91" s="5">
        <f t="shared" si="35"/>
        <v>7.9659676315781691E-3</v>
      </c>
      <c r="O91" s="4">
        <f t="shared" si="46"/>
        <v>7.9659676315781693</v>
      </c>
      <c r="Q91" s="5">
        <f t="shared" ca="1" si="26"/>
        <v>5.4271591039607249E-2</v>
      </c>
      <c r="R91" s="1">
        <f t="shared" ca="1" si="36"/>
        <v>1.0500778431989358E-3</v>
      </c>
      <c r="S91" s="1">
        <f t="shared" ca="1" si="37"/>
        <v>2.988659727348082E-7</v>
      </c>
      <c r="T91" s="1">
        <f t="shared" ca="1" si="38"/>
        <v>262000000.00000036</v>
      </c>
      <c r="U91" s="1">
        <f t="shared" si="27"/>
        <v>262000000</v>
      </c>
      <c r="V91" s="5">
        <f t="shared" ca="1" si="39"/>
        <v>5.4271591039607249E-2</v>
      </c>
      <c r="W91" s="4">
        <f t="shared" ca="1" si="40"/>
        <v>54.271591039607252</v>
      </c>
      <c r="Y91" s="4">
        <f t="shared" si="28"/>
        <v>100</v>
      </c>
      <c r="Z91" s="4"/>
      <c r="AA91" s="4">
        <f t="shared" si="29"/>
        <v>98.166666666666671</v>
      </c>
      <c r="AC91" s="5">
        <f t="shared" si="30"/>
        <v>4.1585835928150912E-2</v>
      </c>
      <c r="AD91" s="4">
        <f t="shared" si="41"/>
        <v>41.585835928150914</v>
      </c>
      <c r="AF91" s="5">
        <f t="shared" ca="1" si="42"/>
        <v>4.9228980114677856E-2</v>
      </c>
      <c r="AG91" s="1">
        <f t="shared" ca="1" si="31"/>
        <v>2.1411797095687428E-7</v>
      </c>
      <c r="AH91" s="1">
        <f t="shared" si="32"/>
        <v>2.1411797095687404E-7</v>
      </c>
      <c r="AI91" s="5">
        <f t="shared" ca="1" si="43"/>
        <v>4.9228980114677856E-2</v>
      </c>
      <c r="AJ91" s="4">
        <f t="shared" ca="1" si="44"/>
        <v>49.228980114677853</v>
      </c>
    </row>
    <row r="92" spans="7:36" x14ac:dyDescent="0.25">
      <c r="G92">
        <f t="shared" si="45"/>
        <v>86</v>
      </c>
      <c r="H92" s="4">
        <f t="shared" si="24"/>
        <v>7.2</v>
      </c>
      <c r="I92" s="5">
        <f t="shared" si="33"/>
        <v>7.1999999999999998E-3</v>
      </c>
      <c r="K92" s="5">
        <f t="shared" si="25"/>
        <v>3.3017118631318898E-2</v>
      </c>
      <c r="L92" s="4">
        <f t="shared" si="34"/>
        <v>33.017118631318901</v>
      </c>
      <c r="N92" s="5">
        <f t="shared" si="35"/>
        <v>8.0648681421834848E-3</v>
      </c>
      <c r="O92" s="4">
        <f t="shared" si="46"/>
        <v>8.0648681421834851</v>
      </c>
      <c r="Q92" s="5">
        <f t="shared" ca="1" si="26"/>
        <v>5.405058733659749E-2</v>
      </c>
      <c r="R92" s="1">
        <f t="shared" ca="1" si="36"/>
        <v>1.0597353191497563E-3</v>
      </c>
      <c r="S92" s="1">
        <f t="shared" ca="1" si="37"/>
        <v>2.9762898702950171E-7</v>
      </c>
      <c r="T92" s="1">
        <f t="shared" ca="1" si="38"/>
        <v>262000000.00000036</v>
      </c>
      <c r="U92" s="1">
        <f t="shared" si="27"/>
        <v>262000000</v>
      </c>
      <c r="V92" s="5">
        <f t="shared" ca="1" si="39"/>
        <v>5.405058733659749E-2</v>
      </c>
      <c r="W92" s="4">
        <f t="shared" ca="1" si="40"/>
        <v>54.050587336597488</v>
      </c>
      <c r="Y92" s="4">
        <f t="shared" si="28"/>
        <v>100</v>
      </c>
      <c r="Z92" s="4"/>
      <c r="AA92" s="4">
        <f t="shared" si="29"/>
        <v>98.4</v>
      </c>
      <c r="AC92" s="5">
        <f t="shared" si="30"/>
        <v>4.0680548463265749E-2</v>
      </c>
      <c r="AD92" s="4">
        <f t="shared" si="41"/>
        <v>40.680548463265751</v>
      </c>
      <c r="AF92" s="5">
        <f t="shared" ca="1" si="42"/>
        <v>4.9099358114084821E-2</v>
      </c>
      <c r="AG92" s="1">
        <f t="shared" ca="1" si="31"/>
        <v>2.1411797095687434E-7</v>
      </c>
      <c r="AH92" s="1">
        <f t="shared" si="32"/>
        <v>2.1411797095687404E-7</v>
      </c>
      <c r="AI92" s="5">
        <f t="shared" ca="1" si="43"/>
        <v>4.9099358114084821E-2</v>
      </c>
      <c r="AJ92" s="4">
        <f t="shared" ca="1" si="44"/>
        <v>49.099358114084822</v>
      </c>
    </row>
    <row r="93" spans="7:36" x14ac:dyDescent="0.25">
      <c r="G93">
        <f t="shared" si="45"/>
        <v>87</v>
      </c>
      <c r="H93" s="4">
        <f t="shared" si="24"/>
        <v>7.3166666666666664</v>
      </c>
      <c r="I93" s="5">
        <f t="shared" si="33"/>
        <v>7.3166666666666666E-3</v>
      </c>
      <c r="K93" s="5">
        <f t="shared" si="25"/>
        <v>3.2722122814114879E-2</v>
      </c>
      <c r="L93" s="4">
        <f t="shared" si="34"/>
        <v>32.722122814114876</v>
      </c>
      <c r="N93" s="5">
        <f t="shared" si="35"/>
        <v>8.1645221941478996E-3</v>
      </c>
      <c r="O93" s="4">
        <f t="shared" si="46"/>
        <v>8.1645221941478994</v>
      </c>
      <c r="Q93" s="5">
        <f t="shared" ca="1" si="26"/>
        <v>5.3838417081227295E-2</v>
      </c>
      <c r="R93" s="1">
        <f t="shared" ca="1" si="36"/>
        <v>1.0693483152975827E-3</v>
      </c>
      <c r="S93" s="1">
        <f t="shared" ca="1" si="37"/>
        <v>2.9645100537826297E-7</v>
      </c>
      <c r="T93" s="1">
        <f t="shared" ca="1" si="38"/>
        <v>262000000.00000054</v>
      </c>
      <c r="U93" s="1">
        <f t="shared" si="27"/>
        <v>262000000</v>
      </c>
      <c r="V93" s="5">
        <f t="shared" ca="1" si="39"/>
        <v>5.3838417081227295E-2</v>
      </c>
      <c r="W93" s="4">
        <f t="shared" ca="1" si="40"/>
        <v>53.838417081227298</v>
      </c>
      <c r="Y93" s="4">
        <f t="shared" si="28"/>
        <v>100</v>
      </c>
      <c r="Z93" s="4"/>
      <c r="AA93" s="4">
        <f t="shared" si="29"/>
        <v>98.63333333333334</v>
      </c>
      <c r="AC93" s="5">
        <f t="shared" si="30"/>
        <v>3.9800410636592565E-2</v>
      </c>
      <c r="AD93" s="4">
        <f t="shared" si="41"/>
        <v>39.800410636592567</v>
      </c>
      <c r="AF93" s="5">
        <f t="shared" ca="1" si="42"/>
        <v>4.8974340533239451E-2</v>
      </c>
      <c r="AG93" s="1">
        <f t="shared" ca="1" si="31"/>
        <v>2.1411797095687428E-7</v>
      </c>
      <c r="AH93" s="1">
        <f t="shared" si="32"/>
        <v>2.1411797095687404E-7</v>
      </c>
      <c r="AI93" s="5">
        <f t="shared" ca="1" si="43"/>
        <v>4.8974340533239451E-2</v>
      </c>
      <c r="AJ93" s="4">
        <f t="shared" ca="1" si="44"/>
        <v>48.974340533239449</v>
      </c>
    </row>
    <row r="94" spans="7:36" x14ac:dyDescent="0.25">
      <c r="G94">
        <f t="shared" si="45"/>
        <v>88</v>
      </c>
      <c r="H94" s="4">
        <f t="shared" si="24"/>
        <v>7.4333333333333336</v>
      </c>
      <c r="I94" s="5">
        <f t="shared" si="33"/>
        <v>7.4333333333333335E-3</v>
      </c>
      <c r="K94" s="5">
        <f t="shared" si="25"/>
        <v>3.244004913766016E-2</v>
      </c>
      <c r="L94" s="4">
        <f t="shared" si="34"/>
        <v>32.440049137660161</v>
      </c>
      <c r="N94" s="5">
        <f t="shared" si="35"/>
        <v>8.2648807031396408E-3</v>
      </c>
      <c r="O94" s="4">
        <f t="shared" si="46"/>
        <v>8.2648807031396405</v>
      </c>
      <c r="Q94" s="5">
        <f t="shared" ca="1" si="26"/>
        <v>5.3634626884736143E-2</v>
      </c>
      <c r="R94" s="1">
        <f t="shared" ca="1" si="36"/>
        <v>1.0789159567619153E-3</v>
      </c>
      <c r="S94" s="1">
        <f t="shared" ca="1" si="37"/>
        <v>2.9532815435769933E-7</v>
      </c>
      <c r="T94" s="1">
        <f t="shared" ca="1" si="38"/>
        <v>262000000.00000054</v>
      </c>
      <c r="U94" s="1">
        <f t="shared" si="27"/>
        <v>262000000</v>
      </c>
      <c r="V94" s="5">
        <f t="shared" ca="1" si="39"/>
        <v>5.3634626884736143E-2</v>
      </c>
      <c r="W94" s="4">
        <f t="shared" ca="1" si="40"/>
        <v>53.634626884736143</v>
      </c>
      <c r="Y94" s="4">
        <f t="shared" si="28"/>
        <v>100</v>
      </c>
      <c r="Z94" s="4"/>
      <c r="AA94" s="4">
        <f t="shared" si="29"/>
        <v>98.866666666666674</v>
      </c>
      <c r="AC94" s="5">
        <f t="shared" si="30"/>
        <v>3.8944238272341114E-2</v>
      </c>
      <c r="AD94" s="4">
        <f t="shared" si="41"/>
        <v>38.944238272341117</v>
      </c>
      <c r="AF94" s="5">
        <f t="shared" ca="1" si="42"/>
        <v>4.8853743802782672E-2</v>
      </c>
      <c r="AG94" s="1">
        <f t="shared" ca="1" si="31"/>
        <v>2.1411797095687428E-7</v>
      </c>
      <c r="AH94" s="1">
        <f t="shared" si="32"/>
        <v>2.1411797095687404E-7</v>
      </c>
      <c r="AI94" s="5">
        <f t="shared" ca="1" si="43"/>
        <v>4.8853743802782672E-2</v>
      </c>
      <c r="AJ94" s="4">
        <f t="shared" ca="1" si="44"/>
        <v>48.853743802782674</v>
      </c>
    </row>
    <row r="95" spans="7:36" x14ac:dyDescent="0.25">
      <c r="G95">
        <f t="shared" si="45"/>
        <v>89</v>
      </c>
      <c r="H95" s="4">
        <f t="shared" si="24"/>
        <v>7.55</v>
      </c>
      <c r="I95" s="5">
        <f t="shared" si="33"/>
        <v>7.5499999999999994E-3</v>
      </c>
      <c r="K95" s="5">
        <f t="shared" si="25"/>
        <v>3.2170298562317359E-2</v>
      </c>
      <c r="L95" s="4">
        <f t="shared" si="34"/>
        <v>32.170298562317356</v>
      </c>
      <c r="N95" s="5">
        <f t="shared" si="35"/>
        <v>8.3658988639152727E-3</v>
      </c>
      <c r="O95" s="4">
        <f t="shared" si="46"/>
        <v>8.3658988639152732</v>
      </c>
      <c r="Q95" s="5">
        <f t="shared" ca="1" si="26"/>
        <v>5.3438794701667708E-2</v>
      </c>
      <c r="R95" s="1">
        <f t="shared" ca="1" si="36"/>
        <v>1.088437447392214E-3</v>
      </c>
      <c r="S95" s="1">
        <f t="shared" ca="1" si="37"/>
        <v>2.9425688419381704E-7</v>
      </c>
      <c r="T95" s="1">
        <f t="shared" ca="1" si="38"/>
        <v>262000000.00000024</v>
      </c>
      <c r="U95" s="1">
        <f t="shared" si="27"/>
        <v>262000000</v>
      </c>
      <c r="V95" s="5">
        <f t="shared" ca="1" si="39"/>
        <v>5.3438794701667708E-2</v>
      </c>
      <c r="W95" s="4">
        <f t="shared" ca="1" si="40"/>
        <v>53.43879470166771</v>
      </c>
      <c r="Y95" s="4">
        <f t="shared" si="28"/>
        <v>100</v>
      </c>
      <c r="Z95" s="4"/>
      <c r="AA95" s="4">
        <f t="shared" si="29"/>
        <v>99.100000000000009</v>
      </c>
      <c r="AC95" s="5">
        <f t="shared" si="30"/>
        <v>3.8110920388809713E-2</v>
      </c>
      <c r="AD95" s="4">
        <f t="shared" si="41"/>
        <v>38.11092038880971</v>
      </c>
      <c r="AF95" s="5">
        <f t="shared" ca="1" si="42"/>
        <v>4.8737393786573754E-2</v>
      </c>
      <c r="AG95" s="1">
        <f t="shared" ca="1" si="31"/>
        <v>2.1411797095687428E-7</v>
      </c>
      <c r="AH95" s="1">
        <f t="shared" si="32"/>
        <v>2.1411797095687404E-7</v>
      </c>
      <c r="AI95" s="5">
        <f t="shared" ca="1" si="43"/>
        <v>4.8737393786573754E-2</v>
      </c>
      <c r="AJ95" s="4">
        <f t="shared" ca="1" si="44"/>
        <v>48.737393786573755</v>
      </c>
    </row>
    <row r="96" spans="7:36" x14ac:dyDescent="0.25">
      <c r="G96">
        <f t="shared" si="45"/>
        <v>90</v>
      </c>
      <c r="H96" s="4">
        <f t="shared" si="24"/>
        <v>7.666666666666667</v>
      </c>
      <c r="I96" s="5">
        <f t="shared" si="33"/>
        <v>7.6666666666666671E-3</v>
      </c>
      <c r="K96" s="5">
        <f t="shared" si="25"/>
        <v>3.1912308511731373E-2</v>
      </c>
      <c r="L96" s="4">
        <f t="shared" si="34"/>
        <v>31.912308511731371</v>
      </c>
      <c r="N96" s="5">
        <f t="shared" si="35"/>
        <v>8.4675356876797898E-3</v>
      </c>
      <c r="O96" s="4">
        <f t="shared" si="46"/>
        <v>8.4675356876797903</v>
      </c>
      <c r="Q96" s="5">
        <f t="shared" ca="1" si="26"/>
        <v>5.3250527090814959E-2</v>
      </c>
      <c r="R96" s="1">
        <f t="shared" ca="1" si="36"/>
        <v>1.0979120612358787E-3</v>
      </c>
      <c r="S96" s="1">
        <f t="shared" ca="1" si="37"/>
        <v>2.9323393648071986E-7</v>
      </c>
      <c r="T96" s="1">
        <f t="shared" ca="1" si="38"/>
        <v>262000000.00000063</v>
      </c>
      <c r="U96" s="1">
        <f t="shared" si="27"/>
        <v>262000000</v>
      </c>
      <c r="V96" s="5">
        <f t="shared" ca="1" si="39"/>
        <v>5.3250527090814959E-2</v>
      </c>
      <c r="W96" s="4">
        <f t="shared" ca="1" si="40"/>
        <v>53.250527090814955</v>
      </c>
      <c r="Y96" s="4">
        <f t="shared" si="28"/>
        <v>100</v>
      </c>
      <c r="Z96" s="4"/>
      <c r="AA96" s="4">
        <f t="shared" si="29"/>
        <v>99.333333333333343</v>
      </c>
      <c r="AC96" s="5">
        <f t="shared" si="30"/>
        <v>3.7299413629269855E-2</v>
      </c>
      <c r="AD96" s="4">
        <f t="shared" si="41"/>
        <v>37.299413629269857</v>
      </c>
      <c r="AF96" s="5">
        <f t="shared" ca="1" si="42"/>
        <v>4.862512515735911E-2</v>
      </c>
      <c r="AG96" s="1">
        <f t="shared" ca="1" si="31"/>
        <v>2.1411797095687423E-7</v>
      </c>
      <c r="AH96" s="1">
        <f t="shared" si="32"/>
        <v>2.1411797095687404E-7</v>
      </c>
      <c r="AI96" s="5">
        <f t="shared" ca="1" si="43"/>
        <v>4.862512515735911E-2</v>
      </c>
      <c r="AJ96" s="4">
        <f t="shared" ca="1" si="44"/>
        <v>48.625125157359108</v>
      </c>
    </row>
    <row r="97" spans="7:36" x14ac:dyDescent="0.25">
      <c r="G97">
        <f t="shared" si="45"/>
        <v>91</v>
      </c>
      <c r="H97" s="4">
        <f t="shared" si="24"/>
        <v>7.7833333333333332</v>
      </c>
      <c r="I97" s="5">
        <f t="shared" si="33"/>
        <v>7.7833333333333331E-3</v>
      </c>
      <c r="K97" s="5">
        <f t="shared" si="25"/>
        <v>3.1665550140035185E-2</v>
      </c>
      <c r="L97" s="4">
        <f t="shared" si="34"/>
        <v>31.665550140035187</v>
      </c>
      <c r="N97" s="5">
        <f t="shared" si="35"/>
        <v>8.5697535986269391E-3</v>
      </c>
      <c r="O97" s="4">
        <f t="shared" si="46"/>
        <v>8.5697535986269386</v>
      </c>
      <c r="Q97" s="5">
        <f t="shared" ca="1" si="26"/>
        <v>5.3069456759465373E-2</v>
      </c>
      <c r="R97" s="1">
        <f t="shared" ca="1" si="36"/>
        <v>1.1073391349100054E-3</v>
      </c>
      <c r="S97" s="1">
        <f t="shared" ca="1" si="37"/>
        <v>2.922563155914717E-7</v>
      </c>
      <c r="T97" s="1">
        <f t="shared" ca="1" si="38"/>
        <v>262000000.00000048</v>
      </c>
      <c r="U97" s="1">
        <f t="shared" si="27"/>
        <v>262000000</v>
      </c>
      <c r="V97" s="5">
        <f t="shared" ca="1" si="39"/>
        <v>5.3069456759465373E-2</v>
      </c>
      <c r="W97" s="4">
        <f t="shared" ca="1" si="40"/>
        <v>53.069456759465375</v>
      </c>
      <c r="Y97" s="4">
        <f t="shared" si="28"/>
        <v>100</v>
      </c>
      <c r="Z97" s="4"/>
      <c r="AA97" s="4">
        <f t="shared" si="29"/>
        <v>99.566666666666663</v>
      </c>
      <c r="AC97" s="5">
        <f t="shared" si="30"/>
        <v>3.650873719371335E-2</v>
      </c>
      <c r="AD97" s="4">
        <f t="shared" si="41"/>
        <v>36.508737193713351</v>
      </c>
      <c r="AF97" s="5">
        <f t="shared" ca="1" si="42"/>
        <v>4.8516780822597493E-2</v>
      </c>
      <c r="AG97" s="1">
        <f t="shared" ca="1" si="31"/>
        <v>2.1411797095687423E-7</v>
      </c>
      <c r="AH97" s="1">
        <f t="shared" si="32"/>
        <v>2.1411797095687404E-7</v>
      </c>
      <c r="AI97" s="5">
        <f t="shared" ca="1" si="43"/>
        <v>4.8516780822597493E-2</v>
      </c>
      <c r="AJ97" s="4">
        <f t="shared" ca="1" si="44"/>
        <v>48.516780822597489</v>
      </c>
    </row>
    <row r="98" spans="7:36" x14ac:dyDescent="0.25">
      <c r="G98">
        <f t="shared" si="45"/>
        <v>92</v>
      </c>
      <c r="H98" s="4">
        <f t="shared" si="24"/>
        <v>7.9</v>
      </c>
      <c r="I98" s="5">
        <f t="shared" si="33"/>
        <v>7.9000000000000008E-3</v>
      </c>
      <c r="K98" s="5">
        <f t="shared" si="25"/>
        <v>3.1429525841202038E-2</v>
      </c>
      <c r="L98" s="4">
        <f t="shared" si="34"/>
        <v>31.42952584120204</v>
      </c>
      <c r="N98" s="5">
        <f t="shared" si="35"/>
        <v>8.6725180809790244E-3</v>
      </c>
      <c r="O98" s="4">
        <f t="shared" si="46"/>
        <v>8.6725180809790245</v>
      </c>
      <c r="Q98" s="5">
        <f t="shared" ca="1" si="26"/>
        <v>5.2895240357689367E-2</v>
      </c>
      <c r="R98" s="1">
        <f t="shared" ca="1" si="36"/>
        <v>1.1167180607783689E-3</v>
      </c>
      <c r="S98" s="1">
        <f t="shared" ca="1" si="37"/>
        <v>2.9132126330999026E-7</v>
      </c>
      <c r="T98" s="1">
        <f t="shared" ca="1" si="38"/>
        <v>262000000.00000045</v>
      </c>
      <c r="U98" s="1">
        <f t="shared" si="27"/>
        <v>262000000</v>
      </c>
      <c r="V98" s="5">
        <f t="shared" ca="1" si="39"/>
        <v>5.2895240357689367E-2</v>
      </c>
      <c r="W98" s="4">
        <f t="shared" ca="1" si="40"/>
        <v>52.895240357689367</v>
      </c>
      <c r="Y98" s="4">
        <f t="shared" si="28"/>
        <v>100</v>
      </c>
      <c r="Z98" s="4"/>
      <c r="AA98" s="4">
        <f t="shared" si="29"/>
        <v>99.8</v>
      </c>
      <c r="AC98" s="5">
        <f t="shared" si="30"/>
        <v>3.5737968219685237E-2</v>
      </c>
      <c r="AD98" s="4">
        <f t="shared" si="41"/>
        <v>35.737968219685236</v>
      </c>
      <c r="AF98" s="5">
        <f t="shared" ca="1" si="42"/>
        <v>4.8412211395728127E-2</v>
      </c>
      <c r="AG98" s="1">
        <f t="shared" ca="1" si="31"/>
        <v>2.1411797095687428E-7</v>
      </c>
      <c r="AH98" s="1">
        <f t="shared" si="32"/>
        <v>2.1411797095687404E-7</v>
      </c>
      <c r="AI98" s="5">
        <f t="shared" ca="1" si="43"/>
        <v>4.8412211395728127E-2</v>
      </c>
      <c r="AJ98" s="4">
        <f t="shared" ca="1" si="44"/>
        <v>48.412211395728129</v>
      </c>
    </row>
    <row r="99" spans="7:36" x14ac:dyDescent="0.25">
      <c r="G99">
        <f t="shared" si="45"/>
        <v>93</v>
      </c>
      <c r="H99" s="4">
        <f t="shared" si="24"/>
        <v>8.0166666666666657</v>
      </c>
      <c r="I99" s="5">
        <f t="shared" si="33"/>
        <v>8.016666666666665E-3</v>
      </c>
      <c r="K99" s="5">
        <f t="shared" si="25"/>
        <v>3.1203766975876162E-2</v>
      </c>
      <c r="L99" s="4">
        <f t="shared" si="34"/>
        <v>31.20376697587616</v>
      </c>
      <c r="N99" s="5">
        <f t="shared" si="35"/>
        <v>8.7757973692736361E-3</v>
      </c>
      <c r="O99" s="4">
        <f t="shared" si="46"/>
        <v>8.7757973692736364</v>
      </c>
      <c r="Q99" s="5">
        <f t="shared" ca="1" si="26"/>
        <v>5.2727556493718762E-2</v>
      </c>
      <c r="R99" s="1">
        <f t="shared" ca="1" si="36"/>
        <v>1.1260482808459712E-3</v>
      </c>
      <c r="S99" s="1">
        <f t="shared" ca="1" si="37"/>
        <v>2.90426236278594E-7</v>
      </c>
      <c r="T99" s="1">
        <f t="shared" ca="1" si="38"/>
        <v>262000000.0000006</v>
      </c>
      <c r="U99" s="1">
        <f t="shared" si="27"/>
        <v>262000000</v>
      </c>
      <c r="V99" s="5">
        <f t="shared" ca="1" si="39"/>
        <v>5.2727556493718762E-2</v>
      </c>
      <c r="W99" s="4">
        <f t="shared" ca="1" si="40"/>
        <v>52.727556493718765</v>
      </c>
      <c r="Y99" s="4">
        <f t="shared" si="28"/>
        <v>100</v>
      </c>
      <c r="Z99" s="4"/>
      <c r="AA99" s="4">
        <f t="shared" si="29"/>
        <v>100.03333333333333</v>
      </c>
      <c r="AC99" s="5">
        <f t="shared" si="30"/>
        <v>3.4986237566453512E-2</v>
      </c>
      <c r="AD99" s="4">
        <f t="shared" si="41"/>
        <v>34.986237566453511</v>
      </c>
      <c r="AF99" s="5">
        <f t="shared" ca="1" si="42"/>
        <v>4.8311274708673628E-2</v>
      </c>
      <c r="AG99" s="1">
        <f t="shared" ca="1" si="31"/>
        <v>2.1411797095687428E-7</v>
      </c>
      <c r="AH99" s="1">
        <f t="shared" si="32"/>
        <v>2.1411797095687404E-7</v>
      </c>
      <c r="AI99" s="5">
        <f t="shared" ca="1" si="43"/>
        <v>4.8311274708673628E-2</v>
      </c>
      <c r="AJ99" s="4">
        <f t="shared" ca="1" si="44"/>
        <v>48.311274708673629</v>
      </c>
    </row>
    <row r="100" spans="7:36" x14ac:dyDescent="0.25">
      <c r="G100">
        <f t="shared" si="45"/>
        <v>94</v>
      </c>
      <c r="H100" s="4">
        <f t="shared" si="24"/>
        <v>8.1333333333333329</v>
      </c>
      <c r="I100" s="5">
        <f t="shared" si="33"/>
        <v>8.1333333333333327E-3</v>
      </c>
      <c r="K100" s="5">
        <f t="shared" si="25"/>
        <v>3.0987831793845146E-2</v>
      </c>
      <c r="L100" s="4">
        <f t="shared" si="34"/>
        <v>30.987831793845146</v>
      </c>
      <c r="N100" s="5">
        <f t="shared" si="35"/>
        <v>8.8795621758137825E-3</v>
      </c>
      <c r="O100" s="4">
        <f t="shared" si="46"/>
        <v>8.879562175813783</v>
      </c>
      <c r="Q100" s="5">
        <f t="shared" ca="1" si="26"/>
        <v>5.2566103945164901E-2</v>
      </c>
      <c r="R100" s="1">
        <f t="shared" ca="1" si="36"/>
        <v>1.1353292812932001E-3</v>
      </c>
      <c r="S100" s="1">
        <f t="shared" ca="1" si="37"/>
        <v>2.89568885911674E-7</v>
      </c>
      <c r="T100" s="1">
        <f t="shared" ca="1" si="38"/>
        <v>262000000.0000006</v>
      </c>
      <c r="U100" s="1">
        <f t="shared" si="27"/>
        <v>262000000</v>
      </c>
      <c r="V100" s="5">
        <f t="shared" ca="1" si="39"/>
        <v>5.2566103945164901E-2</v>
      </c>
      <c r="W100" s="4">
        <f t="shared" ca="1" si="40"/>
        <v>52.566103945164897</v>
      </c>
      <c r="Y100" s="4">
        <f t="shared" si="28"/>
        <v>100</v>
      </c>
      <c r="Z100" s="4"/>
      <c r="AA100" s="4">
        <f t="shared" si="29"/>
        <v>100.26666666666667</v>
      </c>
      <c r="AC100" s="5">
        <f t="shared" si="30"/>
        <v>3.4252725962016672E-2</v>
      </c>
      <c r="AD100" s="4">
        <f t="shared" si="41"/>
        <v>34.252725962016669</v>
      </c>
      <c r="AF100" s="5">
        <f t="shared" ca="1" si="42"/>
        <v>4.821383536181461E-2</v>
      </c>
      <c r="AG100" s="1">
        <f t="shared" ca="1" si="31"/>
        <v>2.1411797095687434E-7</v>
      </c>
      <c r="AH100" s="1">
        <f t="shared" si="32"/>
        <v>2.1411797095687404E-7</v>
      </c>
      <c r="AI100" s="5">
        <f t="shared" ca="1" si="43"/>
        <v>4.821383536181461E-2</v>
      </c>
      <c r="AJ100" s="4">
        <f t="shared" ca="1" si="44"/>
        <v>48.21383536181461</v>
      </c>
    </row>
    <row r="101" spans="7:36" x14ac:dyDescent="0.25">
      <c r="G101">
        <f t="shared" si="45"/>
        <v>95</v>
      </c>
      <c r="H101" s="4">
        <f t="shared" si="24"/>
        <v>8.25</v>
      </c>
      <c r="I101" s="5">
        <f t="shared" si="33"/>
        <v>8.2500000000000004E-3</v>
      </c>
      <c r="K101" s="5">
        <f t="shared" si="25"/>
        <v>3.0781303532787404E-2</v>
      </c>
      <c r="L101" s="4">
        <f t="shared" si="34"/>
        <v>30.781303532787405</v>
      </c>
      <c r="N101" s="5">
        <f t="shared" si="35"/>
        <v>8.9837854501586701E-3</v>
      </c>
      <c r="O101" s="4">
        <f t="shared" si="46"/>
        <v>8.9837854501586705</v>
      </c>
      <c r="Q101" s="5">
        <f t="shared" ca="1" si="26"/>
        <v>5.2410600044017423E-2</v>
      </c>
      <c r="R101" s="1">
        <f t="shared" ca="1" si="36"/>
        <v>1.1445605875803186E-3</v>
      </c>
      <c r="S101" s="1">
        <f t="shared" ca="1" si="37"/>
        <v>2.8874704047352874E-7</v>
      </c>
      <c r="T101" s="1">
        <f t="shared" ca="1" si="38"/>
        <v>262000000.00000048</v>
      </c>
      <c r="U101" s="1">
        <f t="shared" si="27"/>
        <v>262000000</v>
      </c>
      <c r="V101" s="5">
        <f t="shared" ca="1" si="39"/>
        <v>5.2410600044017423E-2</v>
      </c>
      <c r="W101" s="4">
        <f t="shared" ca="1" si="40"/>
        <v>52.410600044017421</v>
      </c>
      <c r="Y101" s="4">
        <f t="shared" si="28"/>
        <v>100</v>
      </c>
      <c r="Z101" s="4"/>
      <c r="AA101" s="4">
        <f t="shared" si="29"/>
        <v>100.5</v>
      </c>
      <c r="AC101" s="5">
        <f t="shared" si="30"/>
        <v>3.3536660477031917E-2</v>
      </c>
      <c r="AD101" s="4">
        <f t="shared" si="41"/>
        <v>33.536660477031916</v>
      </c>
      <c r="AF101" s="5">
        <f t="shared" ca="1" si="42"/>
        <v>4.8119764308064715E-2</v>
      </c>
      <c r="AG101" s="1">
        <f t="shared" ca="1" si="31"/>
        <v>2.1411797095687428E-7</v>
      </c>
      <c r="AH101" s="1">
        <f t="shared" si="32"/>
        <v>2.1411797095687404E-7</v>
      </c>
      <c r="AI101" s="5">
        <f t="shared" ca="1" si="43"/>
        <v>4.8119764308064715E-2</v>
      </c>
      <c r="AJ101" s="4">
        <f t="shared" ca="1" si="44"/>
        <v>48.119764308064717</v>
      </c>
    </row>
    <row r="102" spans="7:36" x14ac:dyDescent="0.25">
      <c r="G102">
        <f t="shared" si="45"/>
        <v>96</v>
      </c>
      <c r="H102" s="4">
        <f t="shared" si="24"/>
        <v>8.3666666666666671</v>
      </c>
      <c r="I102" s="5">
        <f t="shared" si="33"/>
        <v>8.3666666666666663E-3</v>
      </c>
      <c r="K102" s="5">
        <f t="shared" si="25"/>
        <v>3.0583788676088512E-2</v>
      </c>
      <c r="L102" s="4">
        <f t="shared" si="34"/>
        <v>30.583788676088513</v>
      </c>
      <c r="N102" s="5">
        <f t="shared" si="35"/>
        <v>9.088442166325858E-3</v>
      </c>
      <c r="O102" s="4">
        <f t="shared" si="46"/>
        <v>9.0884421663258586</v>
      </c>
      <c r="Q102" s="5">
        <f t="shared" ca="1" si="26"/>
        <v>5.2260779216119824E-2</v>
      </c>
      <c r="R102" s="1">
        <f t="shared" ca="1" si="36"/>
        <v>1.1537417600607537E-3</v>
      </c>
      <c r="S102" s="1">
        <f t="shared" ca="1" si="37"/>
        <v>2.8795868905898441E-7</v>
      </c>
      <c r="T102" s="1">
        <f t="shared" ca="1" si="38"/>
        <v>262000000.00000033</v>
      </c>
      <c r="U102" s="1">
        <f t="shared" si="27"/>
        <v>262000000</v>
      </c>
      <c r="V102" s="5">
        <f t="shared" ca="1" si="39"/>
        <v>5.2260779216119824E-2</v>
      </c>
      <c r="W102" s="4">
        <f t="shared" ca="1" si="40"/>
        <v>52.260779216119822</v>
      </c>
      <c r="Y102" s="4">
        <f t="shared" si="28"/>
        <v>100</v>
      </c>
      <c r="Z102" s="4"/>
      <c r="AA102" s="4">
        <f t="shared" si="29"/>
        <v>100.73333333333335</v>
      </c>
      <c r="AC102" s="5">
        <f t="shared" si="30"/>
        <v>3.2837311293753259E-2</v>
      </c>
      <c r="AD102" s="4">
        <f t="shared" si="41"/>
        <v>32.83731129375326</v>
      </c>
      <c r="AF102" s="5">
        <f t="shared" ca="1" si="42"/>
        <v>4.8028938468021538E-2</v>
      </c>
      <c r="AG102" s="1">
        <f t="shared" ca="1" si="31"/>
        <v>2.1411797095687436E-7</v>
      </c>
      <c r="AH102" s="1">
        <f t="shared" si="32"/>
        <v>2.1411797095687404E-7</v>
      </c>
      <c r="AI102" s="5">
        <f t="shared" ca="1" si="43"/>
        <v>4.8028938468021538E-2</v>
      </c>
      <c r="AJ102" s="4">
        <f t="shared" ca="1" si="44"/>
        <v>48.028938468021536</v>
      </c>
    </row>
    <row r="103" spans="7:36" x14ac:dyDescent="0.25">
      <c r="G103">
        <f t="shared" si="45"/>
        <v>97</v>
      </c>
      <c r="H103" s="4">
        <f t="shared" si="24"/>
        <v>8.4833333333333343</v>
      </c>
      <c r="I103" s="5">
        <f t="shared" si="33"/>
        <v>8.483333333333334E-3</v>
      </c>
      <c r="K103" s="5">
        <f t="shared" si="25"/>
        <v>3.0394915354413424E-2</v>
      </c>
      <c r="L103" s="4">
        <f t="shared" si="34"/>
        <v>30.394915354413424</v>
      </c>
      <c r="N103" s="5">
        <f t="shared" si="35"/>
        <v>9.1935091340328429E-3</v>
      </c>
      <c r="O103" s="4">
        <f t="shared" si="46"/>
        <v>9.1935091340328423</v>
      </c>
      <c r="Q103" s="5">
        <f t="shared" ca="1" si="26"/>
        <v>5.2116391658199097E-2</v>
      </c>
      <c r="R103" s="1">
        <f t="shared" ca="1" si="36"/>
        <v>1.1628723900485017E-3</v>
      </c>
      <c r="S103" s="1">
        <f t="shared" ca="1" si="37"/>
        <v>2.8720196725009888E-7</v>
      </c>
      <c r="T103" s="1">
        <f t="shared" ca="1" si="38"/>
        <v>262000000.00000039</v>
      </c>
      <c r="U103" s="1">
        <f t="shared" si="27"/>
        <v>262000000</v>
      </c>
      <c r="V103" s="5">
        <f t="shared" ca="1" si="39"/>
        <v>5.2116391658199097E-2</v>
      </c>
      <c r="W103" s="4">
        <f t="shared" ca="1" si="40"/>
        <v>52.116391658199099</v>
      </c>
      <c r="Y103" s="4">
        <f t="shared" si="28"/>
        <v>100</v>
      </c>
      <c r="Z103" s="4"/>
      <c r="AA103" s="4">
        <f t="shared" si="29"/>
        <v>100.96666666666668</v>
      </c>
      <c r="AC103" s="5">
        <f t="shared" si="30"/>
        <v>3.2153988741579827E-2</v>
      </c>
      <c r="AD103" s="4">
        <f t="shared" si="41"/>
        <v>32.153988741579823</v>
      </c>
      <c r="AF103" s="5">
        <f t="shared" ca="1" si="42"/>
        <v>4.7941240373474844E-2</v>
      </c>
      <c r="AG103" s="1">
        <f t="shared" ca="1" si="31"/>
        <v>2.1411797095687434E-7</v>
      </c>
      <c r="AH103" s="1">
        <f t="shared" si="32"/>
        <v>2.1411797095687404E-7</v>
      </c>
      <c r="AI103" s="5">
        <f t="shared" ca="1" si="43"/>
        <v>4.7941240373474844E-2</v>
      </c>
      <c r="AJ103" s="4">
        <f t="shared" ca="1" si="44"/>
        <v>47.941240373474841</v>
      </c>
    </row>
    <row r="104" spans="7:36" x14ac:dyDescent="0.25">
      <c r="G104">
        <f t="shared" si="45"/>
        <v>98</v>
      </c>
      <c r="H104" s="4">
        <f t="shared" si="24"/>
        <v>8.6</v>
      </c>
      <c r="I104" s="5">
        <f t="shared" si="33"/>
        <v>8.6E-3</v>
      </c>
      <c r="K104" s="5">
        <f t="shared" si="25"/>
        <v>3.0214331877383267E-2</v>
      </c>
      <c r="L104" s="4">
        <f t="shared" si="34"/>
        <v>30.214331877383266</v>
      </c>
      <c r="N104" s="5">
        <f t="shared" si="35"/>
        <v>9.2989648308533634E-3</v>
      </c>
      <c r="O104" s="4">
        <f t="shared" si="46"/>
        <v>9.2989648308533628</v>
      </c>
      <c r="Q104" s="5">
        <f t="shared" ca="1" si="26"/>
        <v>5.1977202137589641E-2</v>
      </c>
      <c r="R104" s="1">
        <f t="shared" ca="1" si="36"/>
        <v>1.1719520962910873E-3</v>
      </c>
      <c r="S104" s="1">
        <f t="shared" ca="1" si="37"/>
        <v>2.8647514425196056E-7</v>
      </c>
      <c r="T104" s="1">
        <f t="shared" ca="1" si="38"/>
        <v>262000000.00000069</v>
      </c>
      <c r="U104" s="1">
        <f t="shared" si="27"/>
        <v>262000000</v>
      </c>
      <c r="V104" s="5">
        <f t="shared" ca="1" si="39"/>
        <v>5.1977202137589641E-2</v>
      </c>
      <c r="W104" s="4">
        <f t="shared" ca="1" si="40"/>
        <v>51.977202137589643</v>
      </c>
      <c r="Y104" s="4">
        <f t="shared" si="28"/>
        <v>100</v>
      </c>
      <c r="Z104" s="4"/>
      <c r="AA104" s="4">
        <f t="shared" si="29"/>
        <v>101.20000000000002</v>
      </c>
      <c r="AC104" s="5">
        <f t="shared" si="30"/>
        <v>3.1486040573896909E-2</v>
      </c>
      <c r="AD104" s="4">
        <f t="shared" si="41"/>
        <v>31.486040573896908</v>
      </c>
      <c r="AF104" s="5">
        <f t="shared" ca="1" si="42"/>
        <v>4.7856557836825797E-2</v>
      </c>
      <c r="AG104" s="1">
        <f t="shared" ca="1" si="31"/>
        <v>2.1411797095687428E-7</v>
      </c>
      <c r="AH104" s="1">
        <f t="shared" si="32"/>
        <v>2.1411797095687404E-7</v>
      </c>
      <c r="AI104" s="5">
        <f t="shared" ca="1" si="43"/>
        <v>4.7856557836825797E-2</v>
      </c>
      <c r="AJ104" s="4">
        <f t="shared" ca="1" si="44"/>
        <v>47.8565578368258</v>
      </c>
    </row>
    <row r="105" spans="7:36" x14ac:dyDescent="0.25">
      <c r="G105">
        <f t="shared" si="45"/>
        <v>99</v>
      </c>
      <c r="H105" s="4">
        <f t="shared" si="24"/>
        <v>8.7166666666666668</v>
      </c>
      <c r="I105" s="5">
        <f t="shared" si="33"/>
        <v>8.716666666666666E-3</v>
      </c>
      <c r="K105" s="5">
        <f t="shared" si="25"/>
        <v>3.0041705383167173E-2</v>
      </c>
      <c r="L105" s="4">
        <f t="shared" si="34"/>
        <v>30.041705383167173</v>
      </c>
      <c r="N105" s="5">
        <f t="shared" si="35"/>
        <v>9.4047892526206555E-3</v>
      </c>
      <c r="O105" s="4">
        <f t="shared" si="46"/>
        <v>9.404789252620656</v>
      </c>
      <c r="Q105" s="5">
        <f t="shared" ca="1" si="26"/>
        <v>5.1842988901579901E-2</v>
      </c>
      <c r="R105" s="1">
        <f t="shared" ca="1" si="36"/>
        <v>1.1809805218049067E-3</v>
      </c>
      <c r="S105" s="1">
        <f t="shared" ca="1" si="37"/>
        <v>2.8577661133607917E-7</v>
      </c>
      <c r="T105" s="1">
        <f t="shared" ca="1" si="38"/>
        <v>262000000.00000069</v>
      </c>
      <c r="U105" s="1">
        <f t="shared" si="27"/>
        <v>262000000</v>
      </c>
      <c r="V105" s="5">
        <f t="shared" ca="1" si="39"/>
        <v>5.1842988901579901E-2</v>
      </c>
      <c r="W105" s="4">
        <f t="shared" ca="1" si="40"/>
        <v>51.842988901579901</v>
      </c>
      <c r="Y105" s="4">
        <f t="shared" si="28"/>
        <v>100</v>
      </c>
      <c r="Z105" s="4"/>
      <c r="AA105" s="4">
        <f t="shared" si="29"/>
        <v>101.43333333333334</v>
      </c>
      <c r="AC105" s="5">
        <f t="shared" si="30"/>
        <v>3.0832849463602562E-2</v>
      </c>
      <c r="AD105" s="4">
        <f t="shared" si="41"/>
        <v>30.83284946360256</v>
      </c>
      <c r="AF105" s="5">
        <f t="shared" ca="1" si="42"/>
        <v>4.7774783644211533E-2</v>
      </c>
      <c r="AG105" s="1">
        <f t="shared" ca="1" si="31"/>
        <v>2.1411797095687436E-7</v>
      </c>
      <c r="AH105" s="1">
        <f t="shared" si="32"/>
        <v>2.1411797095687404E-7</v>
      </c>
      <c r="AI105" s="5">
        <f t="shared" ca="1" si="43"/>
        <v>4.7774783644211533E-2</v>
      </c>
      <c r="AJ105" s="4">
        <f t="shared" ca="1" si="44"/>
        <v>47.774783644211531</v>
      </c>
    </row>
    <row r="106" spans="7:36" x14ac:dyDescent="0.25">
      <c r="G106">
        <f t="shared" si="45"/>
        <v>100</v>
      </c>
      <c r="H106" s="4">
        <f t="shared" si="24"/>
        <v>8.8333333333333321</v>
      </c>
      <c r="I106" s="5">
        <f t="shared" si="33"/>
        <v>8.8333333333333319E-3</v>
      </c>
      <c r="K106" s="5">
        <f t="shared" si="25"/>
        <v>2.987672059508761E-2</v>
      </c>
      <c r="L106" s="4">
        <f t="shared" si="34"/>
        <v>29.876720595087612</v>
      </c>
      <c r="N106" s="5">
        <f t="shared" si="35"/>
        <v>9.5109637797928717E-3</v>
      </c>
      <c r="O106" s="4">
        <f t="shared" si="46"/>
        <v>9.5109637797928723</v>
      </c>
      <c r="Q106" s="5">
        <f t="shared" ca="1" si="26"/>
        <v>5.1713542684864465E-2</v>
      </c>
      <c r="R106" s="1">
        <f t="shared" ca="1" si="36"/>
        <v>1.1899573310346025E-3</v>
      </c>
      <c r="S106" s="1">
        <f t="shared" ca="1" si="37"/>
        <v>2.8510487144178122E-7</v>
      </c>
      <c r="T106" s="1">
        <f t="shared" ca="1" si="38"/>
        <v>262000000.00000072</v>
      </c>
      <c r="U106" s="1">
        <f t="shared" si="27"/>
        <v>262000000</v>
      </c>
      <c r="V106" s="5">
        <f t="shared" ca="1" si="39"/>
        <v>5.1713542684864465E-2</v>
      </c>
      <c r="W106" s="4">
        <f t="shared" ca="1" si="40"/>
        <v>51.713542684864464</v>
      </c>
      <c r="Y106" s="4">
        <f t="shared" si="28"/>
        <v>100</v>
      </c>
      <c r="Z106" s="4"/>
      <c r="AA106" s="4">
        <f t="shared" si="29"/>
        <v>101.66666666666667</v>
      </c>
      <c r="AC106" s="5">
        <f t="shared" si="30"/>
        <v>3.0193830697102152E-2</v>
      </c>
      <c r="AD106" s="4">
        <f t="shared" si="41"/>
        <v>30.19383069710215</v>
      </c>
      <c r="AF106" s="5">
        <f t="shared" ca="1" si="42"/>
        <v>4.7695815270344381E-2</v>
      </c>
      <c r="AG106" s="1">
        <f t="shared" ca="1" si="31"/>
        <v>2.1411797095687436E-7</v>
      </c>
      <c r="AH106" s="1">
        <f t="shared" si="32"/>
        <v>2.1411797095687404E-7</v>
      </c>
      <c r="AI106" s="5">
        <f t="shared" ca="1" si="43"/>
        <v>4.7695815270344381E-2</v>
      </c>
      <c r="AJ106" s="4">
        <f t="shared" ca="1" si="44"/>
        <v>47.695815270344383</v>
      </c>
    </row>
    <row r="107" spans="7:36" x14ac:dyDescent="0.25">
      <c r="G107">
        <f t="shared" si="45"/>
        <v>101</v>
      </c>
      <c r="H107" s="4">
        <f t="shared" si="24"/>
        <v>8.9499999999999993</v>
      </c>
      <c r="I107" s="5">
        <f t="shared" si="33"/>
        <v>8.9499999999999996E-3</v>
      </c>
      <c r="K107" s="5">
        <f t="shared" si="25"/>
        <v>2.9719078675474422E-2</v>
      </c>
      <c r="L107" s="4">
        <f t="shared" si="34"/>
        <v>29.719078675474421</v>
      </c>
      <c r="N107" s="5">
        <f t="shared" si="35"/>
        <v>9.6174710578180445E-3</v>
      </c>
      <c r="O107" s="4">
        <f t="shared" si="46"/>
        <v>9.6174710578180438</v>
      </c>
      <c r="Q107" s="5">
        <f t="shared" ca="1" si="26"/>
        <v>5.1588665804936755E-2</v>
      </c>
      <c r="R107" s="1">
        <f t="shared" ca="1" si="36"/>
        <v>1.1988822073023537E-3</v>
      </c>
      <c r="S107" s="1">
        <f t="shared" ca="1" si="37"/>
        <v>2.8445852980490132E-7</v>
      </c>
      <c r="T107" s="1">
        <f t="shared" ca="1" si="38"/>
        <v>262000000.00000057</v>
      </c>
      <c r="U107" s="1">
        <f t="shared" si="27"/>
        <v>262000000</v>
      </c>
      <c r="V107" s="5">
        <f t="shared" ca="1" si="39"/>
        <v>5.1588665804936755E-2</v>
      </c>
      <c r="W107" s="4">
        <f t="shared" ca="1" si="40"/>
        <v>51.588665804936753</v>
      </c>
      <c r="Y107" s="4">
        <f t="shared" si="28"/>
        <v>100</v>
      </c>
      <c r="Z107" s="4"/>
      <c r="AA107" s="4">
        <f t="shared" si="29"/>
        <v>101.9</v>
      </c>
      <c r="AC107" s="5">
        <f t="shared" si="30"/>
        <v>2.9568430048660714E-2</v>
      </c>
      <c r="AD107" s="4">
        <f t="shared" si="41"/>
        <v>29.568430048660716</v>
      </c>
      <c r="AF107" s="5">
        <f t="shared" ca="1" si="42"/>
        <v>4.761955461326605E-2</v>
      </c>
      <c r="AG107" s="1">
        <f t="shared" ca="1" si="31"/>
        <v>2.1411797095687434E-7</v>
      </c>
      <c r="AH107" s="1">
        <f t="shared" si="32"/>
        <v>2.1411797095687404E-7</v>
      </c>
      <c r="AI107" s="5">
        <f t="shared" ca="1" si="43"/>
        <v>4.761955461326605E-2</v>
      </c>
      <c r="AJ107" s="4">
        <f t="shared" ca="1" si="44"/>
        <v>47.619554613266054</v>
      </c>
    </row>
    <row r="108" spans="7:36" x14ac:dyDescent="0.25">
      <c r="G108">
        <f t="shared" si="45"/>
        <v>102</v>
      </c>
      <c r="H108" s="4">
        <f t="shared" si="24"/>
        <v>9.0666666666666664</v>
      </c>
      <c r="I108" s="5">
        <f t="shared" si="33"/>
        <v>9.0666666666666656E-3</v>
      </c>
      <c r="K108" s="5">
        <f t="shared" si="25"/>
        <v>2.9568496168008149E-2</v>
      </c>
      <c r="L108" s="4">
        <f t="shared" si="34"/>
        <v>29.568496168008149</v>
      </c>
      <c r="N108" s="5">
        <f t="shared" si="35"/>
        <v>9.7242948898078451E-3</v>
      </c>
      <c r="O108" s="4">
        <f t="shared" si="46"/>
        <v>9.7242948898078456</v>
      </c>
      <c r="Q108" s="5">
        <f t="shared" ca="1" si="26"/>
        <v>5.1468171336435588E-2</v>
      </c>
      <c r="R108" s="1">
        <f t="shared" ca="1" si="36"/>
        <v>1.2077548505167407E-3</v>
      </c>
      <c r="S108" s="1">
        <f t="shared" ca="1" si="37"/>
        <v>2.8383628549934329E-7</v>
      </c>
      <c r="T108" s="1">
        <f t="shared" ca="1" si="38"/>
        <v>262000000.00000039</v>
      </c>
      <c r="U108" s="1">
        <f t="shared" si="27"/>
        <v>262000000</v>
      </c>
      <c r="V108" s="5">
        <f t="shared" ca="1" si="39"/>
        <v>5.1468171336435588E-2</v>
      </c>
      <c r="W108" s="4">
        <f t="shared" ca="1" si="40"/>
        <v>51.468171336435589</v>
      </c>
      <c r="Y108" s="4">
        <f t="shared" si="28"/>
        <v>100</v>
      </c>
      <c r="Z108" s="4"/>
      <c r="AA108" s="4">
        <f t="shared" si="29"/>
        <v>102.13333333333334</v>
      </c>
      <c r="AC108" s="5">
        <f t="shared" si="30"/>
        <v>2.8956121818867898E-2</v>
      </c>
      <c r="AD108" s="4">
        <f t="shared" si="41"/>
        <v>28.956121818867899</v>
      </c>
      <c r="AF108" s="5">
        <f t="shared" ca="1" si="42"/>
        <v>4.7545907747387602E-2</v>
      </c>
      <c r="AG108" s="1">
        <f t="shared" ca="1" si="31"/>
        <v>2.1411797095687436E-7</v>
      </c>
      <c r="AH108" s="1">
        <f t="shared" si="32"/>
        <v>2.1411797095687404E-7</v>
      </c>
      <c r="AI108" s="5">
        <f t="shared" ca="1" si="43"/>
        <v>4.7545907747387602E-2</v>
      </c>
      <c r="AJ108" s="4">
        <f t="shared" ca="1" si="44"/>
        <v>47.545907747387602</v>
      </c>
    </row>
    <row r="109" spans="7:36" x14ac:dyDescent="0.25">
      <c r="G109">
        <f t="shared" si="45"/>
        <v>103</v>
      </c>
      <c r="H109" s="4">
        <f t="shared" si="24"/>
        <v>9.1833333333333336</v>
      </c>
      <c r="I109" s="5">
        <f t="shared" si="33"/>
        <v>9.1833333333333333E-3</v>
      </c>
      <c r="K109" s="5">
        <f t="shared" si="25"/>
        <v>2.942470402068318E-2</v>
      </c>
      <c r="L109" s="4">
        <f t="shared" si="34"/>
        <v>29.42470402068318</v>
      </c>
      <c r="N109" s="5">
        <f t="shared" si="35"/>
        <v>9.8314201400594783E-3</v>
      </c>
      <c r="O109" s="4">
        <f t="shared" si="46"/>
        <v>9.8314201400594783</v>
      </c>
      <c r="Q109" s="5">
        <f t="shared" ca="1" si="26"/>
        <v>5.1351882356488493E-2</v>
      </c>
      <c r="R109" s="1">
        <f t="shared" ca="1" si="36"/>
        <v>1.2165749751141769E-3</v>
      </c>
      <c r="S109" s="1">
        <f t="shared" ca="1" si="37"/>
        <v>2.8323692379117451E-7</v>
      </c>
      <c r="T109" s="1">
        <f t="shared" ca="1" si="38"/>
        <v>262000000.00000045</v>
      </c>
      <c r="U109" s="1">
        <f t="shared" si="27"/>
        <v>262000000</v>
      </c>
      <c r="V109" s="5">
        <f t="shared" ca="1" si="39"/>
        <v>5.1351882356488493E-2</v>
      </c>
      <c r="W109" s="4">
        <f t="shared" ca="1" si="40"/>
        <v>51.351882356488495</v>
      </c>
      <c r="Y109" s="4">
        <f t="shared" si="28"/>
        <v>100</v>
      </c>
      <c r="Z109" s="4"/>
      <c r="AA109" s="4">
        <f t="shared" si="29"/>
        <v>102.36666666666667</v>
      </c>
      <c r="AC109" s="5">
        <f t="shared" si="30"/>
        <v>2.8356407022620933E-2</v>
      </c>
      <c r="AD109" s="4">
        <f t="shared" si="41"/>
        <v>28.356407022620932</v>
      </c>
      <c r="AF109" s="5">
        <f t="shared" ca="1" si="42"/>
        <v>4.7474784693338552E-2</v>
      </c>
      <c r="AG109" s="1">
        <f t="shared" ca="1" si="31"/>
        <v>2.1411797095687436E-7</v>
      </c>
      <c r="AH109" s="1">
        <f t="shared" si="32"/>
        <v>2.1411797095687404E-7</v>
      </c>
      <c r="AI109" s="5">
        <f t="shared" ca="1" si="43"/>
        <v>4.7474784693338552E-2</v>
      </c>
      <c r="AJ109" s="4">
        <f t="shared" ca="1" si="44"/>
        <v>47.474784693338549</v>
      </c>
    </row>
    <row r="110" spans="7:36" x14ac:dyDescent="0.25">
      <c r="G110">
        <f t="shared" si="45"/>
        <v>104</v>
      </c>
      <c r="H110" s="4">
        <f t="shared" si="24"/>
        <v>9.3000000000000007</v>
      </c>
      <c r="I110" s="5">
        <f t="shared" si="33"/>
        <v>9.300000000000001E-3</v>
      </c>
      <c r="K110" s="5">
        <f t="shared" si="25"/>
        <v>2.9287446682311404E-2</v>
      </c>
      <c r="L110" s="4">
        <f t="shared" si="34"/>
        <v>29.287446682311405</v>
      </c>
      <c r="N110" s="5">
        <f t="shared" si="35"/>
        <v>9.9388326471604952E-3</v>
      </c>
      <c r="O110" s="4">
        <f t="shared" si="46"/>
        <v>9.9388326471604955</v>
      </c>
      <c r="Q110" s="5">
        <f t="shared" ca="1" si="26"/>
        <v>5.1239631253993917E-2</v>
      </c>
      <c r="R110" s="1">
        <f t="shared" ca="1" si="36"/>
        <v>1.2253423082088535E-3</v>
      </c>
      <c r="S110" s="1">
        <f t="shared" ca="1" si="37"/>
        <v>2.8265930921710677E-7</v>
      </c>
      <c r="T110" s="1">
        <f t="shared" ca="1" si="38"/>
        <v>262000000.00000051</v>
      </c>
      <c r="U110" s="1">
        <f t="shared" si="27"/>
        <v>262000000</v>
      </c>
      <c r="V110" s="5">
        <f t="shared" ca="1" si="39"/>
        <v>5.1239631253993917E-2</v>
      </c>
      <c r="W110" s="4">
        <f t="shared" ca="1" si="40"/>
        <v>51.23963125399392</v>
      </c>
      <c r="Y110" s="4">
        <f t="shared" si="28"/>
        <v>100</v>
      </c>
      <c r="Z110" s="4"/>
      <c r="AA110" s="4">
        <f t="shared" si="29"/>
        <v>102.60000000000001</v>
      </c>
      <c r="AC110" s="5">
        <f t="shared" si="30"/>
        <v>2.7768811713496051E-2</v>
      </c>
      <c r="AD110" s="4">
        <f t="shared" si="41"/>
        <v>27.768811713496053</v>
      </c>
      <c r="AF110" s="5">
        <f t="shared" ca="1" si="42"/>
        <v>4.7406099203284875E-2</v>
      </c>
      <c r="AG110" s="1">
        <f t="shared" ca="1" si="31"/>
        <v>2.1411797095687436E-7</v>
      </c>
      <c r="AH110" s="1">
        <f t="shared" si="32"/>
        <v>2.1411797095687404E-7</v>
      </c>
      <c r="AI110" s="5">
        <f t="shared" ca="1" si="43"/>
        <v>4.7406099203284875E-2</v>
      </c>
      <c r="AJ110" s="4">
        <f t="shared" ca="1" si="44"/>
        <v>47.406099203284874</v>
      </c>
    </row>
    <row r="111" spans="7:36" x14ac:dyDescent="0.25">
      <c r="G111">
        <f t="shared" si="45"/>
        <v>105</v>
      </c>
      <c r="H111" s="4">
        <f t="shared" si="24"/>
        <v>9.4166666666666679</v>
      </c>
      <c r="I111" s="5">
        <f t="shared" si="33"/>
        <v>9.4166666666666687E-3</v>
      </c>
      <c r="K111" s="5">
        <f t="shared" si="25"/>
        <v>2.9156481266188375E-2</v>
      </c>
      <c r="L111" s="4">
        <f t="shared" si="34"/>
        <v>29.156481266188376</v>
      </c>
      <c r="N111" s="5">
        <f t="shared" si="35"/>
        <v>1.0046519145577765E-2</v>
      </c>
      <c r="O111" s="4">
        <f t="shared" si="46"/>
        <v>10.046519145577765</v>
      </c>
      <c r="Q111" s="5">
        <f t="shared" ca="1" si="26"/>
        <v>5.1131259096572769E-2</v>
      </c>
      <c r="R111" s="1">
        <f t="shared" ca="1" si="36"/>
        <v>1.2340565879297711E-3</v>
      </c>
      <c r="S111" s="1">
        <f t="shared" ca="1" si="37"/>
        <v>2.821023793098028E-7</v>
      </c>
      <c r="T111" s="1">
        <f t="shared" ca="1" si="38"/>
        <v>262000000.0000006</v>
      </c>
      <c r="U111" s="1">
        <f t="shared" si="27"/>
        <v>262000000</v>
      </c>
      <c r="V111" s="5">
        <f t="shared" ca="1" si="39"/>
        <v>5.1131259096572769E-2</v>
      </c>
      <c r="W111" s="4">
        <f t="shared" ca="1" si="40"/>
        <v>51.131259096572769</v>
      </c>
      <c r="Y111" s="4">
        <f t="shared" si="28"/>
        <v>100</v>
      </c>
      <c r="Z111" s="4"/>
      <c r="AA111" s="4">
        <f t="shared" si="29"/>
        <v>102.83333333333334</v>
      </c>
      <c r="AC111" s="5">
        <f t="shared" si="30"/>
        <v>2.7192885432679878E-2</v>
      </c>
      <c r="AD111" s="4">
        <f t="shared" si="41"/>
        <v>27.192885432679876</v>
      </c>
      <c r="AF111" s="5">
        <f t="shared" ca="1" si="42"/>
        <v>4.7339768560497875E-2</v>
      </c>
      <c r="AG111" s="1">
        <f t="shared" ca="1" si="31"/>
        <v>2.1411797095687434E-7</v>
      </c>
      <c r="AH111" s="1">
        <f t="shared" si="32"/>
        <v>2.1411797095687404E-7</v>
      </c>
      <c r="AI111" s="5">
        <f t="shared" ca="1" si="43"/>
        <v>4.7339768560497875E-2</v>
      </c>
      <c r="AJ111" s="4">
        <f t="shared" ca="1" si="44"/>
        <v>47.339768560497873</v>
      </c>
    </row>
    <row r="112" spans="7:36" x14ac:dyDescent="0.25">
      <c r="G112">
        <f t="shared" si="45"/>
        <v>106</v>
      </c>
      <c r="H112" s="4">
        <f t="shared" si="24"/>
        <v>9.5333333333333332</v>
      </c>
      <c r="I112" s="5">
        <f t="shared" si="33"/>
        <v>9.5333333333333329E-3</v>
      </c>
      <c r="K112" s="5">
        <f t="shared" si="25"/>
        <v>2.9031576775168585E-2</v>
      </c>
      <c r="L112" s="4">
        <f t="shared" si="34"/>
        <v>29.031576775168585</v>
      </c>
      <c r="N112" s="5">
        <f t="shared" si="35"/>
        <v>1.0154467194773963E-2</v>
      </c>
      <c r="O112" s="4">
        <f t="shared" si="46"/>
        <v>10.154467194773963</v>
      </c>
      <c r="Q112" s="5">
        <f t="shared" ca="1" si="26"/>
        <v>5.1026615049611181E-2</v>
      </c>
      <c r="R112" s="1">
        <f t="shared" ca="1" si="36"/>
        <v>1.2427175619257466E-3</v>
      </c>
      <c r="S112" s="1">
        <f t="shared" ca="1" si="37"/>
        <v>2.8156513890164549E-7</v>
      </c>
      <c r="T112" s="1">
        <f t="shared" ca="1" si="38"/>
        <v>262000000.0000006</v>
      </c>
      <c r="U112" s="1">
        <f t="shared" si="27"/>
        <v>262000000</v>
      </c>
      <c r="V112" s="5">
        <f t="shared" ca="1" si="39"/>
        <v>5.1026615049611181E-2</v>
      </c>
      <c r="W112" s="4">
        <f t="shared" ca="1" si="40"/>
        <v>51.026615049611181</v>
      </c>
      <c r="Y112" s="4">
        <f t="shared" si="28"/>
        <v>100</v>
      </c>
      <c r="Z112" s="4"/>
      <c r="AA112" s="4">
        <f t="shared" si="29"/>
        <v>103.06666666666666</v>
      </c>
      <c r="AC112" s="5">
        <f t="shared" si="30"/>
        <v>2.6628199771790449E-2</v>
      </c>
      <c r="AD112" s="4">
        <f t="shared" si="41"/>
        <v>26.628199771790449</v>
      </c>
      <c r="AF112" s="5">
        <f t="shared" ca="1" si="42"/>
        <v>4.7275713392065787E-2</v>
      </c>
      <c r="AG112" s="1">
        <f t="shared" ca="1" si="31"/>
        <v>2.1411797095687423E-7</v>
      </c>
      <c r="AH112" s="1">
        <f t="shared" si="32"/>
        <v>2.1411797095687404E-7</v>
      </c>
      <c r="AI112" s="5">
        <f t="shared" ca="1" si="43"/>
        <v>4.7275713392065787E-2</v>
      </c>
      <c r="AJ112" s="4">
        <f t="shared" ca="1" si="44"/>
        <v>47.275713392065789</v>
      </c>
    </row>
    <row r="113" spans="7:36" x14ac:dyDescent="0.25">
      <c r="G113">
        <f t="shared" si="45"/>
        <v>107</v>
      </c>
      <c r="H113" s="4">
        <f t="shared" si="24"/>
        <v>9.65</v>
      </c>
      <c r="I113" s="5">
        <f t="shared" si="33"/>
        <v>9.6500000000000006E-3</v>
      </c>
      <c r="K113" s="5">
        <f t="shared" si="25"/>
        <v>2.8912513382952962E-2</v>
      </c>
      <c r="L113" s="4">
        <f t="shared" si="34"/>
        <v>28.912513382952962</v>
      </c>
      <c r="N113" s="5">
        <f t="shared" si="35"/>
        <v>1.0262665115016714E-2</v>
      </c>
      <c r="O113" s="4">
        <f t="shared" si="46"/>
        <v>10.262665115016715</v>
      </c>
      <c r="Q113" s="5">
        <f t="shared" ca="1" si="26"/>
        <v>5.0925555842423552E-2</v>
      </c>
      <c r="R113" s="1">
        <f t="shared" ca="1" si="36"/>
        <v>1.2513249860213434E-3</v>
      </c>
      <c r="S113" s="1">
        <f t="shared" ca="1" si="37"/>
        <v>2.8104665494661234E-7</v>
      </c>
      <c r="T113" s="1">
        <f t="shared" ca="1" si="38"/>
        <v>262000000.00000072</v>
      </c>
      <c r="U113" s="1">
        <f t="shared" si="27"/>
        <v>262000000</v>
      </c>
      <c r="V113" s="5">
        <f t="shared" ca="1" si="39"/>
        <v>5.0925555842423552E-2</v>
      </c>
      <c r="W113" s="4">
        <f t="shared" ca="1" si="40"/>
        <v>50.925555842423549</v>
      </c>
      <c r="Y113" s="4">
        <f t="shared" si="28"/>
        <v>100</v>
      </c>
      <c r="Z113" s="4"/>
      <c r="AA113" s="4">
        <f t="shared" si="29"/>
        <v>103.3</v>
      </c>
      <c r="AC113" s="5">
        <f t="shared" si="30"/>
        <v>2.6074347039949569E-2</v>
      </c>
      <c r="AD113" s="4">
        <f t="shared" si="41"/>
        <v>26.074347039949568</v>
      </c>
      <c r="AF113" s="5">
        <f t="shared" ca="1" si="42"/>
        <v>4.7213857493738479E-2</v>
      </c>
      <c r="AG113" s="1">
        <f t="shared" ca="1" si="31"/>
        <v>2.1411797095687436E-7</v>
      </c>
      <c r="AH113" s="1">
        <f t="shared" si="32"/>
        <v>2.1411797095687404E-7</v>
      </c>
      <c r="AI113" s="5">
        <f t="shared" ca="1" si="43"/>
        <v>4.7213857493738479E-2</v>
      </c>
      <c r="AJ113" s="4">
        <f t="shared" ca="1" si="44"/>
        <v>47.21385749373848</v>
      </c>
    </row>
    <row r="114" spans="7:36" x14ac:dyDescent="0.25">
      <c r="G114">
        <f t="shared" si="45"/>
        <v>108</v>
      </c>
      <c r="H114" s="4">
        <f t="shared" si="24"/>
        <v>9.7666666666666657</v>
      </c>
      <c r="I114" s="5">
        <f t="shared" si="33"/>
        <v>9.7666666666666666E-3</v>
      </c>
      <c r="K114" s="5">
        <f t="shared" si="25"/>
        <v>2.8799081766888109E-2</v>
      </c>
      <c r="L114" s="4">
        <f t="shared" si="34"/>
        <v>28.799081766888108</v>
      </c>
      <c r="N114" s="5">
        <f t="shared" si="35"/>
        <v>1.0371101929150047E-2</v>
      </c>
      <c r="O114" s="4">
        <f t="shared" si="46"/>
        <v>10.371101929150047</v>
      </c>
      <c r="Q114" s="5">
        <f t="shared" ca="1" si="26"/>
        <v>5.0827945277099752E-2</v>
      </c>
      <c r="R114" s="1">
        <f t="shared" ca="1" si="36"/>
        <v>1.2598786230085101E-3</v>
      </c>
      <c r="S114" s="1">
        <f t="shared" ca="1" si="37"/>
        <v>2.8054605180688579E-7</v>
      </c>
      <c r="T114" s="1">
        <f t="shared" ca="1" si="38"/>
        <v>262000000.00000066</v>
      </c>
      <c r="U114" s="1">
        <f t="shared" si="27"/>
        <v>262000000</v>
      </c>
      <c r="V114" s="5">
        <f t="shared" ca="1" si="39"/>
        <v>5.0827945277099752E-2</v>
      </c>
      <c r="W114" s="4">
        <f t="shared" ca="1" si="40"/>
        <v>50.827945277099751</v>
      </c>
      <c r="Y114" s="4">
        <f t="shared" si="28"/>
        <v>100</v>
      </c>
      <c r="Z114" s="4"/>
      <c r="AA114" s="4">
        <f t="shared" si="29"/>
        <v>103.53333333333333</v>
      </c>
      <c r="AC114" s="5">
        <f t="shared" si="30"/>
        <v>2.553093902638931E-2</v>
      </c>
      <c r="AD114" s="4">
        <f t="shared" si="41"/>
        <v>25.530939026389309</v>
      </c>
      <c r="AF114" s="5">
        <f t="shared" ca="1" si="42"/>
        <v>4.7154127665984584E-2</v>
      </c>
      <c r="AG114" s="1">
        <f t="shared" ca="1" si="31"/>
        <v>2.1411797095687436E-7</v>
      </c>
      <c r="AH114" s="1">
        <f t="shared" si="32"/>
        <v>2.1411797095687404E-7</v>
      </c>
      <c r="AI114" s="5">
        <f t="shared" ca="1" si="43"/>
        <v>4.7154127665984584E-2</v>
      </c>
      <c r="AJ114" s="4">
        <f t="shared" ca="1" si="44"/>
        <v>47.154127665984582</v>
      </c>
    </row>
    <row r="115" spans="7:36" x14ac:dyDescent="0.25">
      <c r="G115">
        <f t="shared" si="45"/>
        <v>109</v>
      </c>
      <c r="H115" s="4">
        <f t="shared" si="24"/>
        <v>9.8833333333333329</v>
      </c>
      <c r="I115" s="5">
        <f t="shared" si="33"/>
        <v>9.8833333333333325E-3</v>
      </c>
      <c r="K115" s="5">
        <f t="shared" si="25"/>
        <v>2.8691082488020964E-2</v>
      </c>
      <c r="L115" s="4">
        <f t="shared" si="34"/>
        <v>28.691082488020964</v>
      </c>
      <c r="N115" s="5">
        <f t="shared" si="35"/>
        <v>1.0479767309687926E-2</v>
      </c>
      <c r="O115" s="4">
        <f t="shared" si="46"/>
        <v>10.479767309687926</v>
      </c>
      <c r="Q115" s="5">
        <f t="shared" ca="1" si="26"/>
        <v>5.073365377607137E-2</v>
      </c>
      <c r="R115" s="1">
        <f t="shared" ca="1" si="36"/>
        <v>1.2683782415603166E-3</v>
      </c>
      <c r="S115" s="1">
        <f t="shared" ca="1" si="37"/>
        <v>2.8006250695692744E-7</v>
      </c>
      <c r="T115" s="1">
        <f t="shared" ca="1" si="38"/>
        <v>262000000.00000057</v>
      </c>
      <c r="U115" s="1">
        <f t="shared" si="27"/>
        <v>262000000</v>
      </c>
      <c r="V115" s="5">
        <f t="shared" ca="1" si="39"/>
        <v>5.073365377607137E-2</v>
      </c>
      <c r="W115" s="4">
        <f t="shared" ca="1" si="40"/>
        <v>50.733653776071371</v>
      </c>
      <c r="Y115" s="4">
        <f t="shared" si="28"/>
        <v>100</v>
      </c>
      <c r="Z115" s="4"/>
      <c r="AA115" s="4">
        <f t="shared" si="29"/>
        <v>103.76666666666668</v>
      </c>
      <c r="AC115" s="5">
        <f t="shared" si="30"/>
        <v>2.4997605850698379E-2</v>
      </c>
      <c r="AD115" s="4">
        <f t="shared" si="41"/>
        <v>24.997605850698378</v>
      </c>
      <c r="AF115" s="5">
        <f t="shared" ca="1" si="42"/>
        <v>4.7096453560420283E-2</v>
      </c>
      <c r="AG115" s="1">
        <f t="shared" ca="1" si="31"/>
        <v>2.1411797095687434E-7</v>
      </c>
      <c r="AH115" s="1">
        <f t="shared" si="32"/>
        <v>2.1411797095687404E-7</v>
      </c>
      <c r="AI115" s="5">
        <f t="shared" ca="1" si="43"/>
        <v>4.7096453560420283E-2</v>
      </c>
      <c r="AJ115" s="4">
        <f t="shared" ca="1" si="44"/>
        <v>47.096453560420287</v>
      </c>
    </row>
    <row r="116" spans="7:36" x14ac:dyDescent="0.25">
      <c r="G116">
        <f t="shared" si="45"/>
        <v>110</v>
      </c>
      <c r="H116" s="12">
        <f>$D$23</f>
        <v>10</v>
      </c>
      <c r="I116" s="5">
        <f>H116/1000</f>
        <v>0.01</v>
      </c>
      <c r="K116" s="5">
        <f t="shared" si="25"/>
        <v>2.8588325414549608E-2</v>
      </c>
      <c r="L116" s="4">
        <f>K116*1000</f>
        <v>28.588325414549608</v>
      </c>
      <c r="N116" s="5">
        <f t="shared" si="35"/>
        <v>1.0588651530667176E-2</v>
      </c>
      <c r="O116" s="4">
        <f>IF(N116&lt;0,N117/1000*2,N116)*1000</f>
        <v>10.588651530667176</v>
      </c>
      <c r="Q116" s="5">
        <f t="shared" ca="1" si="26"/>
        <v>5.0642557964847977E-2</v>
      </c>
      <c r="R116" s="1">
        <f t="shared" ca="1" si="36"/>
        <v>1.2768236152546374E-3</v>
      </c>
      <c r="S116" s="1">
        <f t="shared" ca="1" si="37"/>
        <v>2.7959524706308956E-7</v>
      </c>
      <c r="T116" s="1">
        <f t="shared" ca="1" si="38"/>
        <v>262000000.00000036</v>
      </c>
      <c r="U116" s="1">
        <f t="shared" si="27"/>
        <v>262000000</v>
      </c>
      <c r="V116" s="5">
        <f t="shared" ca="1" si="39"/>
        <v>5.0642557964847977E-2</v>
      </c>
      <c r="W116" s="4">
        <f t="shared" ca="1" si="40"/>
        <v>50.642557964847974</v>
      </c>
      <c r="Y116" s="4">
        <f t="shared" si="28"/>
        <v>100</v>
      </c>
      <c r="Z116" s="4"/>
      <c r="AA116" s="4">
        <f t="shared" si="29"/>
        <v>104.00000000000001</v>
      </c>
      <c r="AC116" s="5">
        <f t="shared" si="30"/>
        <v>2.4473994893551329E-2</v>
      </c>
      <c r="AD116" s="4">
        <f>AC116*1000</f>
        <v>24.473994893551328</v>
      </c>
      <c r="AF116" s="5">
        <f t="shared" ca="1" si="42"/>
        <v>4.7040767535841348E-2</v>
      </c>
      <c r="AG116" s="1">
        <f t="shared" ca="1" si="31"/>
        <v>2.1411797095687428E-7</v>
      </c>
      <c r="AH116" s="1">
        <f t="shared" si="32"/>
        <v>2.1411797095687404E-7</v>
      </c>
      <c r="AI116" s="5">
        <f t="shared" ca="1" si="43"/>
        <v>4.7040767535841348E-2</v>
      </c>
      <c r="AJ116" s="4">
        <f t="shared" ca="1" si="44"/>
        <v>47.040767535841347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16"/>
  <sheetViews>
    <sheetView workbookViewId="0">
      <selection activeCell="B31" sqref="B31"/>
    </sheetView>
  </sheetViews>
  <sheetFormatPr defaultRowHeight="15" x14ac:dyDescent="0.25"/>
  <sheetData>
    <row r="2" spans="1:36" x14ac:dyDescent="0.25">
      <c r="K2" t="s">
        <v>13</v>
      </c>
      <c r="N2" t="s">
        <v>17</v>
      </c>
      <c r="Q2" t="s">
        <v>37</v>
      </c>
      <c r="Y2" s="6" t="s">
        <v>23</v>
      </c>
      <c r="Z2" s="6"/>
      <c r="AA2" s="6" t="s">
        <v>24</v>
      </c>
      <c r="AC2" t="s">
        <v>21</v>
      </c>
      <c r="AF2" t="s">
        <v>32</v>
      </c>
    </row>
    <row r="3" spans="1:36" x14ac:dyDescent="0.25">
      <c r="A3" t="s">
        <v>0</v>
      </c>
      <c r="Y3" s="6"/>
      <c r="Z3" s="6"/>
    </row>
    <row r="4" spans="1:36" x14ac:dyDescent="0.25">
      <c r="G4" s="6" t="s">
        <v>29</v>
      </c>
      <c r="H4" s="8" t="s">
        <v>14</v>
      </c>
      <c r="I4" s="6" t="s">
        <v>14</v>
      </c>
      <c r="K4" s="6" t="s">
        <v>15</v>
      </c>
      <c r="L4" s="8" t="s">
        <v>15</v>
      </c>
      <c r="N4" s="6" t="s">
        <v>15</v>
      </c>
      <c r="O4" s="8" t="s">
        <v>15</v>
      </c>
      <c r="Q4" s="6" t="s">
        <v>15</v>
      </c>
      <c r="R4" s="6" t="s">
        <v>27</v>
      </c>
      <c r="S4" s="6" t="s">
        <v>34</v>
      </c>
      <c r="T4" s="6" t="s">
        <v>39</v>
      </c>
      <c r="U4" s="6" t="s">
        <v>38</v>
      </c>
      <c r="V4" s="6" t="s">
        <v>33</v>
      </c>
      <c r="W4" s="8" t="s">
        <v>15</v>
      </c>
      <c r="Y4" s="8" t="s">
        <v>15</v>
      </c>
      <c r="Z4" s="6"/>
      <c r="AA4" s="8" t="s">
        <v>15</v>
      </c>
      <c r="AC4" s="6" t="s">
        <v>15</v>
      </c>
      <c r="AD4" s="8" t="s">
        <v>15</v>
      </c>
      <c r="AF4" s="6" t="s">
        <v>15</v>
      </c>
      <c r="AG4" s="6" t="s">
        <v>34</v>
      </c>
      <c r="AH4" s="6" t="s">
        <v>36</v>
      </c>
      <c r="AI4" s="6" t="s">
        <v>33</v>
      </c>
      <c r="AJ4" s="8" t="s">
        <v>15</v>
      </c>
    </row>
    <row r="5" spans="1:36" x14ac:dyDescent="0.25">
      <c r="A5" t="s">
        <v>1</v>
      </c>
      <c r="C5" t="s">
        <v>2</v>
      </c>
      <c r="D5" s="7">
        <v>1</v>
      </c>
      <c r="E5" t="s">
        <v>3</v>
      </c>
      <c r="H5" s="8" t="s">
        <v>16</v>
      </c>
      <c r="I5" s="6" t="s">
        <v>3</v>
      </c>
      <c r="K5" s="6" t="s">
        <v>3</v>
      </c>
      <c r="L5" s="8" t="s">
        <v>16</v>
      </c>
      <c r="N5" s="6" t="s">
        <v>3</v>
      </c>
      <c r="O5" s="8" t="s">
        <v>16</v>
      </c>
      <c r="Q5" s="6" t="s">
        <v>3</v>
      </c>
      <c r="R5" s="6" t="s">
        <v>40</v>
      </c>
      <c r="S5" s="6" t="s">
        <v>35</v>
      </c>
      <c r="T5" s="6" t="s">
        <v>8</v>
      </c>
      <c r="U5" s="6" t="s">
        <v>8</v>
      </c>
      <c r="V5" s="6" t="s">
        <v>3</v>
      </c>
      <c r="W5" s="8" t="s">
        <v>16</v>
      </c>
      <c r="Y5" s="8" t="s">
        <v>16</v>
      </c>
      <c r="Z5" s="6"/>
      <c r="AA5" s="8" t="s">
        <v>16</v>
      </c>
      <c r="AC5" s="6" t="s">
        <v>3</v>
      </c>
      <c r="AD5" s="8" t="s">
        <v>16</v>
      </c>
      <c r="AF5" s="6" t="s">
        <v>3</v>
      </c>
      <c r="AG5" s="6" t="s">
        <v>35</v>
      </c>
      <c r="AH5" s="6" t="s">
        <v>35</v>
      </c>
      <c r="AI5" s="6" t="s">
        <v>3</v>
      </c>
      <c r="AJ5" s="8" t="s">
        <v>16</v>
      </c>
    </row>
    <row r="6" spans="1:36" x14ac:dyDescent="0.25">
      <c r="A6" t="s">
        <v>18</v>
      </c>
      <c r="C6" t="s">
        <v>23</v>
      </c>
      <c r="D6" s="7">
        <v>0.1</v>
      </c>
      <c r="E6" t="s">
        <v>3</v>
      </c>
    </row>
    <row r="7" spans="1:36" x14ac:dyDescent="0.25">
      <c r="A7" t="s">
        <v>19</v>
      </c>
      <c r="C7" t="s">
        <v>24</v>
      </c>
      <c r="D7" s="7">
        <v>8.4000000000000005E-2</v>
      </c>
      <c r="E7" t="s">
        <v>3</v>
      </c>
      <c r="G7">
        <v>1</v>
      </c>
      <c r="H7" s="12">
        <f>$D$21</f>
        <v>1</v>
      </c>
      <c r="I7" s="5">
        <f>H7/1000</f>
        <v>1E-3</v>
      </c>
      <c r="K7" s="5">
        <f t="shared" ref="K7:K70" si="0">$D$11/(PI()*I7*$D$14)+I7</f>
        <v>0.26664406865156343</v>
      </c>
      <c r="L7" s="4">
        <f>K7*1000</f>
        <v>266.64406865156343</v>
      </c>
      <c r="N7" s="5">
        <f>I7/(1-$D$11/(0.121*PI()*$D$15*I7^2))</f>
        <v>-2.0944075186696954E-4</v>
      </c>
      <c r="O7" s="4">
        <f t="shared" ref="O7:O23" si="1">IF(N7&lt;0,O8/1000*2,N7)*1000</f>
        <v>3990261680788.1992</v>
      </c>
      <c r="Q7" s="5">
        <f t="shared" ref="Q7:Q70" ca="1" si="2">IF(ISERROR(V7),1,V7)</f>
        <v>0.27470986601064201</v>
      </c>
      <c r="R7" s="1">
        <f ca="1">PI()/4*(Q7^2-(Q7-2*I7)^2)</f>
        <v>8.5988490427409082E-4</v>
      </c>
      <c r="S7" s="1">
        <f ca="1">PI()/64*(Q7^4-(Q7-2*I7)^4)</f>
        <v>8.0526169117882385E-6</v>
      </c>
      <c r="T7" s="1">
        <f ca="1">$D$11/R7*(1+$D$5*Q7*R7/(1000*S7)*1/COS((SQRT($D$11/($D$15*S7))*$D$5/2)))</f>
        <v>183333333.36835963</v>
      </c>
      <c r="U7" s="1">
        <f t="shared" ref="U7:U70" si="3">$D$14</f>
        <v>183333333.33333334</v>
      </c>
      <c r="V7" s="5">
        <f ca="1">Q7+0.025*(T7/U7-1)*Q7</f>
        <v>0.27470986601195413</v>
      </c>
      <c r="W7" s="4">
        <f ca="1">Q7*1000</f>
        <v>274.70986601064203</v>
      </c>
      <c r="Y7" s="4">
        <f t="shared" ref="Y7:Y70" si="4">$D$6*1000</f>
        <v>100</v>
      </c>
      <c r="Z7" s="4"/>
      <c r="AA7" s="4">
        <f t="shared" ref="AA7:AA70" si="5">($D$7+2*I7)*1000</f>
        <v>86</v>
      </c>
      <c r="AC7" s="5">
        <f t="shared" ref="AC7:AC70" si="6">$D$8/($D$16*$D$5*PI()*I7)-I7</f>
        <v>0.35267765131532292</v>
      </c>
      <c r="AD7" s="4">
        <f>AC7*1000</f>
        <v>352.67765131532292</v>
      </c>
      <c r="AF7" s="5">
        <f ca="1">IF(ISERROR(AI7),0.1,MAX(0.001,AI7))</f>
        <v>8.3732952940974034E-2</v>
      </c>
      <c r="AG7" s="1">
        <f t="shared" ref="AG7:AG70" ca="1" si="7">PI()/64*(AF7^4-(AF7-2*I7)^4)</f>
        <v>2.224123543368387E-7</v>
      </c>
      <c r="AH7" s="1">
        <f t="shared" ref="AH7:AH70" si="8">$D$11*$D$5^2/(PI()^2*$D$15)</f>
        <v>2.2241235433683904E-7</v>
      </c>
      <c r="AI7" s="5">
        <f ca="1">AF7+0.05*(AH7/AG7-1)*AF7</f>
        <v>8.3732952940974034E-2</v>
      </c>
      <c r="AJ7" s="4">
        <f ca="1">AF7*1000</f>
        <v>83.73295294097403</v>
      </c>
    </row>
    <row r="8" spans="1:36" x14ac:dyDescent="0.25">
      <c r="A8" t="s">
        <v>20</v>
      </c>
      <c r="C8" t="s">
        <v>21</v>
      </c>
      <c r="D8" s="7">
        <v>3</v>
      </c>
      <c r="E8" t="s">
        <v>22</v>
      </c>
      <c r="G8">
        <f>G7+1</f>
        <v>2</v>
      </c>
      <c r="H8" s="4">
        <f>$H$7+($H$56-$H$7)/($G$56-$G$7)*(G8-$G$7)</f>
        <v>1.0408163265306123</v>
      </c>
      <c r="I8" s="5">
        <f t="shared" ref="I8:I71" si="9">H8/1000</f>
        <v>1.0408163265306122E-3</v>
      </c>
      <c r="K8" s="5">
        <f t="shared" si="0"/>
        <v>0.25626747052117005</v>
      </c>
      <c r="L8" s="4">
        <f t="shared" ref="L8:L71" si="10">K8*1000</f>
        <v>256.26747052117003</v>
      </c>
      <c r="N8" s="5">
        <f t="shared" ref="N8:N71" si="11">I8/(1-$D$11/(0.121*PI()*$D$15*I8^2))</f>
        <v>-2.4034057978306381E-4</v>
      </c>
      <c r="O8" s="4">
        <f t="shared" si="1"/>
        <v>1995130840394.0996</v>
      </c>
      <c r="Q8" s="5">
        <f t="shared" ca="1" si="2"/>
        <v>0.26434782767654985</v>
      </c>
      <c r="R8" s="1">
        <f t="shared" ref="R8:R71" ca="1" si="12">PI()/4*(Q8^2-(Q8-2*I8)^2)</f>
        <v>8.6096677545491904E-4</v>
      </c>
      <c r="S8" s="1">
        <f t="shared" ref="S8:S71" ca="1" si="13">PI()/64*(Q8^4-(Q8-2*I8)^4)</f>
        <v>7.4615325629655174E-6</v>
      </c>
      <c r="T8" s="1">
        <f t="shared" ref="T8:T71" ca="1" si="14">$D$11/R8*(1+$D$5*Q8*R8/(1000*S8)*1/COS((SQRT($D$11/($D$15*S8))*$D$5/2)))</f>
        <v>183333333.36695066</v>
      </c>
      <c r="U8" s="1">
        <f t="shared" si="3"/>
        <v>183333333.33333334</v>
      </c>
      <c r="V8" s="5">
        <f t="shared" ref="V8:V71" ca="1" si="15">Q8+0.025*(T8/U8-1)*Q8</f>
        <v>0.26434782767776166</v>
      </c>
      <c r="W8" s="4">
        <f t="shared" ref="W8:W71" ca="1" si="16">Q8*1000</f>
        <v>264.34782767654985</v>
      </c>
      <c r="Y8" s="4">
        <f t="shared" si="4"/>
        <v>100</v>
      </c>
      <c r="Z8" s="4"/>
      <c r="AA8" s="4">
        <f t="shared" si="5"/>
        <v>86.081632653061234</v>
      </c>
      <c r="AC8" s="5">
        <f t="shared" si="6"/>
        <v>0.33876712317250512</v>
      </c>
      <c r="AD8" s="4">
        <f t="shared" ref="AD8:AD71" si="17">AC8*1000</f>
        <v>338.76712317250514</v>
      </c>
      <c r="AF8" s="5">
        <f t="shared" ref="AF8:AF71" ca="1" si="18">IF(ISERROR(AI8),0.1,MAX(0.001,AI8))</f>
        <v>8.2677391970837177E-2</v>
      </c>
      <c r="AG8" s="1">
        <f t="shared" ca="1" si="7"/>
        <v>2.224123543368387E-7</v>
      </c>
      <c r="AH8" s="1">
        <f t="shared" si="8"/>
        <v>2.2241235433683904E-7</v>
      </c>
      <c r="AI8" s="5">
        <f t="shared" ref="AI8:AI71" ca="1" si="19">AF8+0.05*(AH8/AG8-1)*AF8</f>
        <v>8.2677391970837177E-2</v>
      </c>
      <c r="AJ8" s="4">
        <f t="shared" ref="AJ8:AJ71" ca="1" si="20">AF8*1000</f>
        <v>82.677391970837178</v>
      </c>
    </row>
    <row r="9" spans="1:36" x14ac:dyDescent="0.25">
      <c r="G9">
        <f t="shared" ref="G9:G72" si="21">G8+1</f>
        <v>3</v>
      </c>
      <c r="H9" s="4">
        <f t="shared" ref="H9:H55" si="22">$H$7+($H$56-$H$7)/($G$56-$G$7)*(G9-$G$7)</f>
        <v>1.0816326530612246</v>
      </c>
      <c r="I9" s="5">
        <f t="shared" si="9"/>
        <v>1.0816326530612246E-3</v>
      </c>
      <c r="K9" s="5">
        <f t="shared" si="0"/>
        <v>0.24667709234978971</v>
      </c>
      <c r="L9" s="4">
        <f t="shared" si="10"/>
        <v>246.67709234978972</v>
      </c>
      <c r="N9" s="5">
        <f t="shared" si="11"/>
        <v>-2.7481402721058807E-4</v>
      </c>
      <c r="O9" s="4">
        <f t="shared" si="1"/>
        <v>997565420197.0498</v>
      </c>
      <c r="Q9" s="5">
        <f t="shared" ca="1" si="2"/>
        <v>0.2547728737632019</v>
      </c>
      <c r="R9" s="1">
        <f t="shared" ca="1" si="12"/>
        <v>8.620553180742665E-4</v>
      </c>
      <c r="S9" s="1">
        <f t="shared" ca="1" si="13"/>
        <v>6.9352798333275378E-6</v>
      </c>
      <c r="T9" s="1">
        <f t="shared" ca="1" si="14"/>
        <v>183333333.36556396</v>
      </c>
      <c r="U9" s="1">
        <f t="shared" si="3"/>
        <v>183333333.33333334</v>
      </c>
      <c r="V9" s="5">
        <f t="shared" ca="1" si="15"/>
        <v>0.25477287376432167</v>
      </c>
      <c r="W9" s="4">
        <f t="shared" ca="1" si="16"/>
        <v>254.77287376320191</v>
      </c>
      <c r="Y9" s="4">
        <f t="shared" si="4"/>
        <v>100</v>
      </c>
      <c r="Z9" s="4"/>
      <c r="AA9" s="4">
        <f t="shared" si="5"/>
        <v>86.163265306122454</v>
      </c>
      <c r="AC9" s="5">
        <f t="shared" si="6"/>
        <v>0.32590336573280337</v>
      </c>
      <c r="AD9" s="4">
        <f t="shared" si="17"/>
        <v>325.90336573280337</v>
      </c>
      <c r="AF9" s="5">
        <f t="shared" ca="1" si="18"/>
        <v>8.167766696947204E-2</v>
      </c>
      <c r="AG9" s="1">
        <f t="shared" ca="1" si="7"/>
        <v>2.224123543368387E-7</v>
      </c>
      <c r="AH9" s="1">
        <f t="shared" si="8"/>
        <v>2.2241235433683904E-7</v>
      </c>
      <c r="AI9" s="5">
        <f t="shared" ca="1" si="19"/>
        <v>8.167766696947204E-2</v>
      </c>
      <c r="AJ9" s="4">
        <f t="shared" ca="1" si="20"/>
        <v>81.677666969472043</v>
      </c>
    </row>
    <row r="10" spans="1:36" x14ac:dyDescent="0.25">
      <c r="G10">
        <f t="shared" si="21"/>
        <v>4</v>
      </c>
      <c r="H10" s="4">
        <f t="shared" si="22"/>
        <v>1.1224489795918366</v>
      </c>
      <c r="I10" s="5">
        <f t="shared" si="9"/>
        <v>1.1224489795918367E-3</v>
      </c>
      <c r="K10" s="5">
        <f t="shared" si="0"/>
        <v>0.23778716468734842</v>
      </c>
      <c r="L10" s="4">
        <f t="shared" si="10"/>
        <v>237.78716468734842</v>
      </c>
      <c r="N10" s="5">
        <f t="shared" si="11"/>
        <v>-3.132335059875038E-4</v>
      </c>
      <c r="O10" s="4">
        <f t="shared" si="1"/>
        <v>498782710098.5249</v>
      </c>
      <c r="Q10" s="5">
        <f t="shared" ca="1" si="2"/>
        <v>0.24589922948594098</v>
      </c>
      <c r="R10" s="1">
        <f t="shared" ca="1" si="12"/>
        <v>8.6315084586624253E-4</v>
      </c>
      <c r="S10" s="1">
        <f t="shared" ca="1" si="13"/>
        <v>6.4646688351816969E-6</v>
      </c>
      <c r="T10" s="1">
        <f t="shared" ca="1" si="14"/>
        <v>183333333.36419603</v>
      </c>
      <c r="U10" s="1">
        <f t="shared" si="3"/>
        <v>183333333.33333334</v>
      </c>
      <c r="V10" s="5">
        <f t="shared" ca="1" si="15"/>
        <v>0.24589922948697585</v>
      </c>
      <c r="W10" s="4">
        <f t="shared" ca="1" si="16"/>
        <v>245.89922948594099</v>
      </c>
      <c r="Y10" s="4">
        <f t="shared" si="4"/>
        <v>100</v>
      </c>
      <c r="Z10" s="4"/>
      <c r="AA10" s="4">
        <f t="shared" si="5"/>
        <v>86.244897959183675</v>
      </c>
      <c r="AC10" s="5">
        <f t="shared" si="6"/>
        <v>0.31397218582860498</v>
      </c>
      <c r="AD10" s="4">
        <f t="shared" si="17"/>
        <v>313.97218582860495</v>
      </c>
      <c r="AF10" s="5">
        <f t="shared" ca="1" si="18"/>
        <v>8.0728978859400793E-2</v>
      </c>
      <c r="AG10" s="1">
        <f t="shared" ca="1" si="7"/>
        <v>2.224123543368387E-7</v>
      </c>
      <c r="AH10" s="1">
        <f t="shared" si="8"/>
        <v>2.2241235433683904E-7</v>
      </c>
      <c r="AI10" s="5">
        <f t="shared" ca="1" si="19"/>
        <v>8.0728978859400793E-2</v>
      </c>
      <c r="AJ10" s="4">
        <f t="shared" ca="1" si="20"/>
        <v>80.728978859400797</v>
      </c>
    </row>
    <row r="11" spans="1:36" x14ac:dyDescent="0.25">
      <c r="A11" t="s">
        <v>4</v>
      </c>
      <c r="C11" t="s">
        <v>5</v>
      </c>
      <c r="D11" s="2">
        <f>153000</f>
        <v>153000</v>
      </c>
      <c r="E11" t="s">
        <v>6</v>
      </c>
      <c r="G11">
        <f t="shared" si="21"/>
        <v>5</v>
      </c>
      <c r="H11" s="4">
        <f t="shared" si="22"/>
        <v>1.1632653061224489</v>
      </c>
      <c r="I11" s="5">
        <f t="shared" si="9"/>
        <v>1.1632653061224489E-3</v>
      </c>
      <c r="K11" s="5">
        <f t="shared" si="0"/>
        <v>0.22952395590132618</v>
      </c>
      <c r="L11" s="4">
        <f t="shared" si="10"/>
        <v>229.52395590132619</v>
      </c>
      <c r="N11" s="5">
        <f t="shared" si="11"/>
        <v>-3.5601901850215045E-4</v>
      </c>
      <c r="O11" s="4">
        <f t="shared" si="1"/>
        <v>249391355049.26245</v>
      </c>
      <c r="Q11" s="5">
        <f t="shared" ca="1" si="2"/>
        <v>0.23765315807852525</v>
      </c>
      <c r="R11" s="1">
        <f t="shared" ca="1" si="12"/>
        <v>8.6425367056275099E-4</v>
      </c>
      <c r="S11" s="1">
        <f t="shared" ca="1" si="13"/>
        <v>6.0420862745118096E-6</v>
      </c>
      <c r="T11" s="1">
        <f t="shared" ca="1" si="14"/>
        <v>183333333.362854</v>
      </c>
      <c r="U11" s="1">
        <f t="shared" si="3"/>
        <v>183333333.33333334</v>
      </c>
      <c r="V11" s="5">
        <f t="shared" ca="1" si="15"/>
        <v>0.23765315807948192</v>
      </c>
      <c r="W11" s="4">
        <f t="shared" ca="1" si="16"/>
        <v>237.65315807852525</v>
      </c>
      <c r="Y11" s="4">
        <f t="shared" si="4"/>
        <v>100</v>
      </c>
      <c r="Z11" s="4"/>
      <c r="AA11" s="4">
        <f t="shared" si="5"/>
        <v>86.326530612244909</v>
      </c>
      <c r="AC11" s="5">
        <f t="shared" si="6"/>
        <v>0.30287541740354113</v>
      </c>
      <c r="AD11" s="4">
        <f t="shared" si="17"/>
        <v>302.87541740354112</v>
      </c>
      <c r="AF11" s="5">
        <f t="shared" ca="1" si="18"/>
        <v>7.9827096659319974E-2</v>
      </c>
      <c r="AG11" s="1">
        <f t="shared" ca="1" si="7"/>
        <v>2.2241235433683904E-7</v>
      </c>
      <c r="AH11" s="1">
        <f t="shared" si="8"/>
        <v>2.2241235433683904E-7</v>
      </c>
      <c r="AI11" s="5">
        <f t="shared" ca="1" si="19"/>
        <v>7.9827096659319974E-2</v>
      </c>
      <c r="AJ11" s="4">
        <f t="shared" ca="1" si="20"/>
        <v>79.827096659319977</v>
      </c>
    </row>
    <row r="12" spans="1:36" x14ac:dyDescent="0.25">
      <c r="A12" t="s">
        <v>43</v>
      </c>
      <c r="C12" t="s">
        <v>44</v>
      </c>
      <c r="D12" s="7">
        <v>1.5</v>
      </c>
      <c r="G12">
        <f t="shared" si="21"/>
        <v>6</v>
      </c>
      <c r="H12" s="4">
        <f t="shared" si="22"/>
        <v>1.2040816326530612</v>
      </c>
      <c r="I12" s="5">
        <f t="shared" si="9"/>
        <v>1.2040816326530613E-3</v>
      </c>
      <c r="K12" s="5">
        <f t="shared" si="0"/>
        <v>0.2218237318686973</v>
      </c>
      <c r="L12" s="4">
        <f t="shared" si="10"/>
        <v>221.82373186869731</v>
      </c>
      <c r="N12" s="5">
        <f t="shared" si="11"/>
        <v>-4.036463432778247E-4</v>
      </c>
      <c r="O12" s="4">
        <f t="shared" si="1"/>
        <v>124695677524.63123</v>
      </c>
      <c r="Q12" s="5">
        <f t="shared" ca="1" si="2"/>
        <v>0.22997092046629192</v>
      </c>
      <c r="R12" s="1">
        <f t="shared" ca="1" si="12"/>
        <v>8.6536410195139966E-4</v>
      </c>
      <c r="S12" s="1">
        <f t="shared" ca="1" si="13"/>
        <v>5.6611812737537791E-6</v>
      </c>
      <c r="T12" s="1">
        <f t="shared" ca="1" si="14"/>
        <v>183333333.36153635</v>
      </c>
      <c r="U12" s="1">
        <f t="shared" si="3"/>
        <v>183333333.33333334</v>
      </c>
      <c r="V12" s="5">
        <f t="shared" ca="1" si="15"/>
        <v>0.22997092046717635</v>
      </c>
      <c r="W12" s="4">
        <f t="shared" ca="1" si="16"/>
        <v>229.97092046629191</v>
      </c>
      <c r="Y12" s="4">
        <f t="shared" si="4"/>
        <v>100</v>
      </c>
      <c r="Z12" s="4"/>
      <c r="AA12" s="4">
        <f t="shared" si="5"/>
        <v>86.408163265306129</v>
      </c>
      <c r="AC12" s="5">
        <f t="shared" si="6"/>
        <v>0.29252820505295413</v>
      </c>
      <c r="AD12" s="4">
        <f t="shared" si="17"/>
        <v>292.52820505295415</v>
      </c>
      <c r="AF12" s="5">
        <f t="shared" ca="1" si="18"/>
        <v>7.8968273049991669E-2</v>
      </c>
      <c r="AG12" s="1">
        <f t="shared" ca="1" si="7"/>
        <v>2.224123543368387E-7</v>
      </c>
      <c r="AH12" s="1">
        <f t="shared" si="8"/>
        <v>2.2241235433683904E-7</v>
      </c>
      <c r="AI12" s="5">
        <f t="shared" ca="1" si="19"/>
        <v>7.8968273049991669E-2</v>
      </c>
      <c r="AJ12" s="4">
        <f t="shared" ca="1" si="20"/>
        <v>78.968273049991666</v>
      </c>
    </row>
    <row r="13" spans="1:36" x14ac:dyDescent="0.25">
      <c r="G13">
        <f t="shared" si="21"/>
        <v>7</v>
      </c>
      <c r="H13" s="4">
        <f t="shared" si="22"/>
        <v>1.2448979591836735</v>
      </c>
      <c r="I13" s="5">
        <f t="shared" si="9"/>
        <v>1.2448979591836735E-3</v>
      </c>
      <c r="K13" s="5">
        <f t="shared" si="0"/>
        <v>0.21463111703994778</v>
      </c>
      <c r="L13" s="4">
        <f t="shared" si="10"/>
        <v>214.63111703994778</v>
      </c>
      <c r="N13" s="5">
        <f t="shared" si="11"/>
        <v>-4.5665694555192251E-4</v>
      </c>
      <c r="O13" s="4">
        <f t="shared" si="1"/>
        <v>62347838762.315613</v>
      </c>
      <c r="Q13" s="5">
        <f t="shared" ca="1" si="2"/>
        <v>0.22279713631183096</v>
      </c>
      <c r="R13" s="1">
        <f t="shared" ca="1" si="12"/>
        <v>8.6648244792036878E-4</v>
      </c>
      <c r="S13" s="1">
        <f t="shared" ca="1" si="13"/>
        <v>5.3166219345038467E-6</v>
      </c>
      <c r="T13" s="1">
        <f t="shared" ca="1" si="14"/>
        <v>183333333.36024469</v>
      </c>
      <c r="U13" s="1">
        <f t="shared" si="3"/>
        <v>183333333.33333334</v>
      </c>
      <c r="V13" s="5">
        <f t="shared" ca="1" si="15"/>
        <v>0.22279713631264855</v>
      </c>
      <c r="W13" s="4">
        <f t="shared" ca="1" si="16"/>
        <v>222.79713631183097</v>
      </c>
      <c r="Y13" s="4">
        <f t="shared" si="4"/>
        <v>100</v>
      </c>
      <c r="Z13" s="4"/>
      <c r="AA13" s="4">
        <f t="shared" si="5"/>
        <v>86.489795918367349</v>
      </c>
      <c r="AC13" s="5">
        <f t="shared" si="6"/>
        <v>0.28285682194984618</v>
      </c>
      <c r="AD13" s="4">
        <f t="shared" si="17"/>
        <v>282.85682194984616</v>
      </c>
      <c r="AF13" s="5">
        <f t="shared" ca="1" si="18"/>
        <v>7.8149174874035249E-2</v>
      </c>
      <c r="AG13" s="1">
        <f t="shared" ca="1" si="7"/>
        <v>2.2241235433683904E-7</v>
      </c>
      <c r="AH13" s="1">
        <f t="shared" si="8"/>
        <v>2.2241235433683904E-7</v>
      </c>
      <c r="AI13" s="5">
        <f t="shared" ca="1" si="19"/>
        <v>7.8149174874035249E-2</v>
      </c>
      <c r="AJ13" s="4">
        <f t="shared" ca="1" si="20"/>
        <v>78.149174874035253</v>
      </c>
    </row>
    <row r="14" spans="1:36" x14ac:dyDescent="0.25">
      <c r="A14" t="s">
        <v>7</v>
      </c>
      <c r="C14" t="s">
        <v>25</v>
      </c>
      <c r="D14" s="3">
        <f>275000000/D12</f>
        <v>183333333.33333334</v>
      </c>
      <c r="E14" t="s">
        <v>8</v>
      </c>
      <c r="G14">
        <f t="shared" si="21"/>
        <v>8</v>
      </c>
      <c r="H14" s="4">
        <f t="shared" si="22"/>
        <v>1.2857142857142856</v>
      </c>
      <c r="I14" s="5">
        <f t="shared" si="9"/>
        <v>1.2857142857142856E-3</v>
      </c>
      <c r="K14" s="5">
        <f t="shared" si="0"/>
        <v>0.20789776768137477</v>
      </c>
      <c r="L14" s="4">
        <f t="shared" si="10"/>
        <v>207.89776768137477</v>
      </c>
      <c r="N14" s="5">
        <f t="shared" si="11"/>
        <v>-5.156700544249786E-4</v>
      </c>
      <c r="O14" s="4">
        <f t="shared" si="1"/>
        <v>31173919381.157806</v>
      </c>
      <c r="Q14" s="5">
        <f t="shared" ca="1" si="2"/>
        <v>0.21608345723926492</v>
      </c>
      <c r="R14" s="1">
        <f t="shared" ca="1" si="12"/>
        <v>8.6760901449069508E-4</v>
      </c>
      <c r="S14" s="1">
        <f t="shared" ca="1" si="13"/>
        <v>5.0039049977408013E-6</v>
      </c>
      <c r="T14" s="1">
        <f t="shared" ca="1" si="14"/>
        <v>183333333.35897955</v>
      </c>
      <c r="U14" s="1">
        <f t="shared" si="3"/>
        <v>183333333.33333334</v>
      </c>
      <c r="V14" s="5">
        <f t="shared" ca="1" si="15"/>
        <v>0.21608345724002062</v>
      </c>
      <c r="W14" s="4">
        <f t="shared" ca="1" si="16"/>
        <v>216.08345723926493</v>
      </c>
      <c r="Y14" s="4">
        <f t="shared" si="4"/>
        <v>100</v>
      </c>
      <c r="Z14" s="4"/>
      <c r="AA14" s="4">
        <f t="shared" si="5"/>
        <v>86.571428571428584</v>
      </c>
      <c r="AC14" s="5">
        <f t="shared" si="6"/>
        <v>0.27379690340398138</v>
      </c>
      <c r="AD14" s="4">
        <f t="shared" si="17"/>
        <v>273.79690340398139</v>
      </c>
      <c r="AF14" s="5">
        <f t="shared" ca="1" si="18"/>
        <v>7.7366825533499245E-2</v>
      </c>
      <c r="AG14" s="1">
        <f t="shared" ca="1" si="7"/>
        <v>2.224123543368387E-7</v>
      </c>
      <c r="AH14" s="1">
        <f t="shared" si="8"/>
        <v>2.2241235433683904E-7</v>
      </c>
      <c r="AI14" s="5">
        <f t="shared" ca="1" si="19"/>
        <v>7.7366825533499245E-2</v>
      </c>
      <c r="AJ14" s="4">
        <f t="shared" ca="1" si="20"/>
        <v>77.366825533499238</v>
      </c>
    </row>
    <row r="15" spans="1:36" x14ac:dyDescent="0.25">
      <c r="A15" t="s">
        <v>9</v>
      </c>
      <c r="C15" t="s">
        <v>10</v>
      </c>
      <c r="D15" s="3">
        <v>69700000000</v>
      </c>
      <c r="E15" t="s">
        <v>8</v>
      </c>
      <c r="G15">
        <f t="shared" si="21"/>
        <v>9</v>
      </c>
      <c r="H15" s="4">
        <f t="shared" si="22"/>
        <v>1.3265306122448979</v>
      </c>
      <c r="I15" s="5">
        <f t="shared" si="9"/>
        <v>1.3265306122448978E-3</v>
      </c>
      <c r="K15" s="5">
        <f t="shared" si="0"/>
        <v>0.20158129005726969</v>
      </c>
      <c r="L15" s="4">
        <f t="shared" si="10"/>
        <v>201.58129005726968</v>
      </c>
      <c r="N15" s="5">
        <f t="shared" si="11"/>
        <v>-5.8139748205154982E-4</v>
      </c>
      <c r="O15" s="4">
        <f t="shared" si="1"/>
        <v>15586959690.578903</v>
      </c>
      <c r="Q15" s="5">
        <f t="shared" ca="1" si="2"/>
        <v>0.20978748499877273</v>
      </c>
      <c r="R15" s="1">
        <f t="shared" ca="1" si="12"/>
        <v>8.68744105836066E-4</v>
      </c>
      <c r="S15" s="1">
        <f t="shared" ca="1" si="13"/>
        <v>4.719205760550791E-6</v>
      </c>
      <c r="T15" s="1">
        <f t="shared" ca="1" si="14"/>
        <v>183333333.35774225</v>
      </c>
      <c r="U15" s="1">
        <f t="shared" si="3"/>
        <v>183333333.33333334</v>
      </c>
      <c r="V15" s="5">
        <f t="shared" ca="1" si="15"/>
        <v>0.209787484999471</v>
      </c>
      <c r="W15" s="4">
        <f t="shared" ca="1" si="16"/>
        <v>209.78748499877273</v>
      </c>
      <c r="Y15" s="4">
        <f t="shared" si="4"/>
        <v>100</v>
      </c>
      <c r="Z15" s="4"/>
      <c r="AA15" s="4">
        <f t="shared" si="5"/>
        <v>86.653061224489804</v>
      </c>
      <c r="AC15" s="5">
        <f t="shared" si="6"/>
        <v>0.26529200653315244</v>
      </c>
      <c r="AD15" s="4">
        <f t="shared" si="17"/>
        <v>265.29200653315246</v>
      </c>
      <c r="AF15" s="5">
        <f t="shared" ca="1" si="18"/>
        <v>7.6618556941624283E-2</v>
      </c>
      <c r="AG15" s="1">
        <f t="shared" ca="1" si="7"/>
        <v>2.2241235433683939E-7</v>
      </c>
      <c r="AH15" s="1">
        <f t="shared" si="8"/>
        <v>2.2241235433683904E-7</v>
      </c>
      <c r="AI15" s="5">
        <f t="shared" ca="1" si="19"/>
        <v>7.6618556941624283E-2</v>
      </c>
      <c r="AJ15" s="4">
        <f t="shared" ca="1" si="20"/>
        <v>76.618556941624277</v>
      </c>
    </row>
    <row r="16" spans="1:36" x14ac:dyDescent="0.25">
      <c r="A16" t="s">
        <v>11</v>
      </c>
      <c r="C16" t="s">
        <v>26</v>
      </c>
      <c r="D16" s="2">
        <v>2700</v>
      </c>
      <c r="E16" t="s">
        <v>12</v>
      </c>
      <c r="G16">
        <f t="shared" si="21"/>
        <v>10</v>
      </c>
      <c r="H16" s="4">
        <f t="shared" si="22"/>
        <v>1.3673469387755102</v>
      </c>
      <c r="I16" s="5">
        <f t="shared" si="9"/>
        <v>1.3673469387755102E-3</v>
      </c>
      <c r="K16" s="5">
        <f t="shared" si="0"/>
        <v>0.19564435237051597</v>
      </c>
      <c r="L16" s="4">
        <f t="shared" si="10"/>
        <v>195.64435237051597</v>
      </c>
      <c r="N16" s="5">
        <f t="shared" si="11"/>
        <v>-6.5466194173710774E-4</v>
      </c>
      <c r="O16" s="4">
        <f t="shared" si="1"/>
        <v>7793479845.2894516</v>
      </c>
      <c r="Q16" s="5">
        <f t="shared" ca="1" si="2"/>
        <v>0.20387188338983453</v>
      </c>
      <c r="R16" s="1">
        <f t="shared" ca="1" si="12"/>
        <v>8.6988802429036722E-4</v>
      </c>
      <c r="S16" s="1">
        <f t="shared" ca="1" si="13"/>
        <v>4.4592588002703486E-6</v>
      </c>
      <c r="T16" s="1">
        <f t="shared" ca="1" si="14"/>
        <v>183333333.35653314</v>
      </c>
      <c r="U16" s="1">
        <f t="shared" si="3"/>
        <v>183333333.33333334</v>
      </c>
      <c r="V16" s="5">
        <f t="shared" ca="1" si="15"/>
        <v>0.20387188339047951</v>
      </c>
      <c r="W16" s="4">
        <f t="shared" ca="1" si="16"/>
        <v>203.87188338983452</v>
      </c>
      <c r="Y16" s="4">
        <f t="shared" si="4"/>
        <v>100</v>
      </c>
      <c r="Z16" s="4"/>
      <c r="AA16" s="4">
        <f t="shared" si="5"/>
        <v>86.734693877551024</v>
      </c>
      <c r="AC16" s="5">
        <f t="shared" si="6"/>
        <v>0.2572924279037741</v>
      </c>
      <c r="AD16" s="4">
        <f t="shared" si="17"/>
        <v>257.29242790377413</v>
      </c>
      <c r="AF16" s="5">
        <f t="shared" ca="1" si="18"/>
        <v>7.5901969203625907E-2</v>
      </c>
      <c r="AG16" s="1">
        <f t="shared" ca="1" si="7"/>
        <v>2.224123543368387E-7</v>
      </c>
      <c r="AH16" s="1">
        <f t="shared" si="8"/>
        <v>2.2241235433683904E-7</v>
      </c>
      <c r="AI16" s="5">
        <f t="shared" ca="1" si="19"/>
        <v>7.5901969203625907E-2</v>
      </c>
      <c r="AJ16" s="4">
        <f t="shared" ca="1" si="20"/>
        <v>75.90196920362591</v>
      </c>
    </row>
    <row r="17" spans="1:36" x14ac:dyDescent="0.25">
      <c r="G17">
        <f t="shared" si="21"/>
        <v>11</v>
      </c>
      <c r="H17" s="4">
        <f t="shared" si="22"/>
        <v>1.4081632653061225</v>
      </c>
      <c r="I17" s="5">
        <f t="shared" si="9"/>
        <v>1.4081632653061224E-3</v>
      </c>
      <c r="K17" s="5">
        <f t="shared" si="0"/>
        <v>0.19005395114830048</v>
      </c>
      <c r="L17" s="4">
        <f t="shared" si="10"/>
        <v>190.05395114830048</v>
      </c>
      <c r="N17" s="5">
        <f t="shared" si="11"/>
        <v>-7.364198701781087E-4</v>
      </c>
      <c r="O17" s="4">
        <f t="shared" si="1"/>
        <v>3896739922.6447258</v>
      </c>
      <c r="Q17" s="5">
        <f t="shared" ca="1" si="2"/>
        <v>0.19830364462985645</v>
      </c>
      <c r="R17" s="1">
        <f t="shared" ca="1" si="12"/>
        <v>8.7104107034312143E-4</v>
      </c>
      <c r="S17" s="1">
        <f t="shared" ca="1" si="13"/>
        <v>4.2212624816107534E-6</v>
      </c>
      <c r="T17" s="1">
        <f t="shared" ca="1" si="14"/>
        <v>183333333.35535496</v>
      </c>
      <c r="U17" s="1">
        <f t="shared" si="3"/>
        <v>183333333.33333334</v>
      </c>
      <c r="V17" s="5">
        <f t="shared" ca="1" si="15"/>
        <v>0.19830364463045194</v>
      </c>
      <c r="W17" s="4">
        <f t="shared" ca="1" si="16"/>
        <v>198.30364462985645</v>
      </c>
      <c r="Y17" s="4">
        <f t="shared" si="4"/>
        <v>100</v>
      </c>
      <c r="Z17" s="4"/>
      <c r="AA17" s="4">
        <f t="shared" si="5"/>
        <v>86.816326530612244</v>
      </c>
      <c r="AC17" s="5">
        <f t="shared" si="6"/>
        <v>0.24975422679919856</v>
      </c>
      <c r="AD17" s="4">
        <f t="shared" si="17"/>
        <v>249.75422679919856</v>
      </c>
      <c r="AF17" s="5">
        <f t="shared" ca="1" si="18"/>
        <v>7.521489659325227E-2</v>
      </c>
      <c r="AG17" s="1">
        <f t="shared" ca="1" si="7"/>
        <v>2.224123543368387E-7</v>
      </c>
      <c r="AH17" s="1">
        <f t="shared" si="8"/>
        <v>2.2241235433683904E-7</v>
      </c>
      <c r="AI17" s="5">
        <f t="shared" ca="1" si="19"/>
        <v>7.521489659325227E-2</v>
      </c>
      <c r="AJ17" s="4">
        <f t="shared" ca="1" si="20"/>
        <v>75.214896593252277</v>
      </c>
    </row>
    <row r="18" spans="1:36" x14ac:dyDescent="0.25">
      <c r="G18">
        <f t="shared" si="21"/>
        <v>12</v>
      </c>
      <c r="H18" s="4">
        <f t="shared" si="22"/>
        <v>1.4489795918367347</v>
      </c>
      <c r="I18" s="5">
        <f t="shared" si="9"/>
        <v>1.4489795918367348E-3</v>
      </c>
      <c r="K18" s="5">
        <f t="shared" si="0"/>
        <v>0.18478080161897209</v>
      </c>
      <c r="L18" s="4">
        <f t="shared" si="10"/>
        <v>184.78080161897208</v>
      </c>
      <c r="N18" s="5">
        <f t="shared" si="11"/>
        <v>-8.2779010309121039E-4</v>
      </c>
      <c r="O18" s="4">
        <f t="shared" si="1"/>
        <v>1948369961.3223629</v>
      </c>
      <c r="Q18" s="5">
        <f t="shared" ca="1" si="2"/>
        <v>0.19305347971424247</v>
      </c>
      <c r="R18" s="1">
        <f t="shared" ca="1" si="12"/>
        <v>8.7220354262305727E-4</v>
      </c>
      <c r="S18" s="1">
        <f t="shared" ca="1" si="13"/>
        <v>4.0028019747357267E-6</v>
      </c>
      <c r="T18" s="1">
        <f t="shared" ca="1" si="14"/>
        <v>183333333.35420597</v>
      </c>
      <c r="U18" s="1">
        <f t="shared" si="3"/>
        <v>183333333.33333334</v>
      </c>
      <c r="V18" s="5">
        <f t="shared" ca="1" si="15"/>
        <v>0.19305347971479195</v>
      </c>
      <c r="W18" s="4">
        <f t="shared" ca="1" si="16"/>
        <v>193.05347971424248</v>
      </c>
      <c r="Y18" s="4">
        <f t="shared" si="4"/>
        <v>100</v>
      </c>
      <c r="Z18" s="4"/>
      <c r="AA18" s="4">
        <f t="shared" si="5"/>
        <v>86.897959183673478</v>
      </c>
      <c r="AC18" s="5">
        <f t="shared" si="6"/>
        <v>0.24263841356944249</v>
      </c>
      <c r="AD18" s="4">
        <f t="shared" si="17"/>
        <v>242.63841356944249</v>
      </c>
      <c r="AF18" s="5">
        <f t="shared" ca="1" si="18"/>
        <v>7.4555378690869936E-2</v>
      </c>
      <c r="AG18" s="1">
        <f t="shared" ca="1" si="7"/>
        <v>2.224123543368387E-7</v>
      </c>
      <c r="AH18" s="1">
        <f t="shared" si="8"/>
        <v>2.2241235433683904E-7</v>
      </c>
      <c r="AI18" s="5">
        <f t="shared" ca="1" si="19"/>
        <v>7.4555378690869936E-2</v>
      </c>
      <c r="AJ18" s="4">
        <f t="shared" ca="1" si="20"/>
        <v>74.555378690869929</v>
      </c>
    </row>
    <row r="19" spans="1:36" x14ac:dyDescent="0.25">
      <c r="G19">
        <f t="shared" si="21"/>
        <v>13</v>
      </c>
      <c r="H19" s="4">
        <f t="shared" si="22"/>
        <v>1.489795918367347</v>
      </c>
      <c r="I19" s="5">
        <f t="shared" si="9"/>
        <v>1.4897959183673469E-3</v>
      </c>
      <c r="K19" s="5">
        <f t="shared" si="0"/>
        <v>0.17979882830092364</v>
      </c>
      <c r="L19" s="4">
        <f t="shared" si="10"/>
        <v>179.79882830092365</v>
      </c>
      <c r="N19" s="5">
        <f t="shared" si="11"/>
        <v>-9.3009023586475888E-4</v>
      </c>
      <c r="O19" s="4">
        <f t="shared" si="1"/>
        <v>974184980.66118145</v>
      </c>
      <c r="Q19" s="5">
        <f t="shared" ca="1" si="2"/>
        <v>0.18809530898871099</v>
      </c>
      <c r="R19" s="1">
        <f t="shared" ca="1" si="12"/>
        <v>8.7337573786986798E-4</v>
      </c>
      <c r="S19" s="1">
        <f t="shared" ca="1" si="13"/>
        <v>3.801786791930474E-6</v>
      </c>
      <c r="T19" s="1">
        <f t="shared" ca="1" si="14"/>
        <v>183333333.35308766</v>
      </c>
      <c r="U19" s="1">
        <f t="shared" si="3"/>
        <v>183333333.33333334</v>
      </c>
      <c r="V19" s="5">
        <f t="shared" ca="1" si="15"/>
        <v>0.18809530898921767</v>
      </c>
      <c r="W19" s="4">
        <f t="shared" ca="1" si="16"/>
        <v>188.095308988711</v>
      </c>
      <c r="Y19" s="4">
        <f t="shared" si="4"/>
        <v>100</v>
      </c>
      <c r="Z19" s="4"/>
      <c r="AA19" s="4">
        <f t="shared" si="5"/>
        <v>86.979591836734699</v>
      </c>
      <c r="AC19" s="5">
        <f t="shared" si="6"/>
        <v>0.23591027140287685</v>
      </c>
      <c r="AD19" s="4">
        <f t="shared" si="17"/>
        <v>235.91027140287684</v>
      </c>
      <c r="AF19" s="5">
        <f t="shared" ca="1" si="18"/>
        <v>7.3921635778906078E-2</v>
      </c>
      <c r="AG19" s="1">
        <f t="shared" ca="1" si="7"/>
        <v>2.2241235433683904E-7</v>
      </c>
      <c r="AH19" s="1">
        <f t="shared" si="8"/>
        <v>2.2241235433683904E-7</v>
      </c>
      <c r="AI19" s="5">
        <f t="shared" ca="1" si="19"/>
        <v>7.3921635778906078E-2</v>
      </c>
      <c r="AJ19" s="4">
        <f t="shared" ca="1" si="20"/>
        <v>73.921635778906079</v>
      </c>
    </row>
    <row r="20" spans="1:36" x14ac:dyDescent="0.25">
      <c r="G20">
        <f t="shared" si="21"/>
        <v>14</v>
      </c>
      <c r="H20" s="4">
        <f t="shared" si="22"/>
        <v>1.5306122448979591</v>
      </c>
      <c r="I20" s="5">
        <f t="shared" si="9"/>
        <v>1.5306122448979591E-3</v>
      </c>
      <c r="K20" s="5">
        <f t="shared" si="0"/>
        <v>0.17508473709725275</v>
      </c>
      <c r="L20" s="4">
        <f t="shared" si="10"/>
        <v>175.08473709725274</v>
      </c>
      <c r="N20" s="5">
        <f t="shared" si="11"/>
        <v>-1.0448831863706465E-3</v>
      </c>
      <c r="O20" s="4">
        <f t="shared" si="1"/>
        <v>487092490.33059072</v>
      </c>
      <c r="Q20" s="5">
        <f t="shared" ca="1" si="2"/>
        <v>0.18340583422764975</v>
      </c>
      <c r="R20" s="1">
        <f t="shared" ca="1" si="12"/>
        <v>8.7455795089442872E-4</v>
      </c>
      <c r="S20" s="1">
        <f t="shared" ca="1" si="13"/>
        <v>3.6163997940523717E-6</v>
      </c>
      <c r="T20" s="1">
        <f t="shared" ca="1" si="14"/>
        <v>183333333.35200194</v>
      </c>
      <c r="U20" s="1">
        <f t="shared" si="3"/>
        <v>183333333.33333334</v>
      </c>
      <c r="V20" s="5">
        <f t="shared" ca="1" si="15"/>
        <v>0.18340583422811665</v>
      </c>
      <c r="W20" s="4">
        <f t="shared" ca="1" si="16"/>
        <v>183.40583422764976</v>
      </c>
      <c r="Y20" s="4">
        <f t="shared" si="4"/>
        <v>100</v>
      </c>
      <c r="Z20" s="4"/>
      <c r="AA20" s="4">
        <f t="shared" si="5"/>
        <v>87.061224489795919</v>
      </c>
      <c r="AC20" s="5">
        <f t="shared" si="6"/>
        <v>0.22953878661444638</v>
      </c>
      <c r="AD20" s="4">
        <f t="shared" si="17"/>
        <v>229.53878661444637</v>
      </c>
      <c r="AF20" s="5">
        <f t="shared" ca="1" si="18"/>
        <v>7.3312047768945995E-2</v>
      </c>
      <c r="AG20" s="1">
        <f t="shared" ca="1" si="7"/>
        <v>2.224123543368387E-7</v>
      </c>
      <c r="AH20" s="1">
        <f t="shared" si="8"/>
        <v>2.2241235433683904E-7</v>
      </c>
      <c r="AI20" s="5">
        <f t="shared" ca="1" si="19"/>
        <v>7.3312047768945995E-2</v>
      </c>
      <c r="AJ20" s="4">
        <f t="shared" ca="1" si="20"/>
        <v>73.312047768946002</v>
      </c>
    </row>
    <row r="21" spans="1:36" x14ac:dyDescent="0.25">
      <c r="C21" t="s">
        <v>30</v>
      </c>
      <c r="D21" s="7">
        <v>1</v>
      </c>
      <c r="E21" t="s">
        <v>16</v>
      </c>
      <c r="G21">
        <f t="shared" si="21"/>
        <v>15</v>
      </c>
      <c r="H21" s="4">
        <f t="shared" si="22"/>
        <v>1.5714285714285714</v>
      </c>
      <c r="I21" s="5">
        <f t="shared" si="9"/>
        <v>1.5714285714285715E-3</v>
      </c>
      <c r="K21" s="5">
        <f t="shared" si="0"/>
        <v>0.17061765407696897</v>
      </c>
      <c r="L21" s="4">
        <f t="shared" si="10"/>
        <v>170.61765407696896</v>
      </c>
      <c r="N21" s="5">
        <f t="shared" si="11"/>
        <v>-1.1740374653886861E-3</v>
      </c>
      <c r="O21" s="4">
        <f t="shared" si="1"/>
        <v>243546245.16529536</v>
      </c>
      <c r="Q21" s="5">
        <f t="shared" ca="1" si="2"/>
        <v>0.17896417739924289</v>
      </c>
      <c r="R21" s="1">
        <f t="shared" ca="1" si="12"/>
        <v>8.7575047452759756E-4</v>
      </c>
      <c r="S21" s="1">
        <f t="shared" ca="1" si="13"/>
        <v>3.445055320015776E-6</v>
      </c>
      <c r="T21" s="1">
        <f t="shared" ca="1" si="14"/>
        <v>183333333.35094807</v>
      </c>
      <c r="U21" s="1">
        <f t="shared" si="3"/>
        <v>183333333.33333334</v>
      </c>
      <c r="V21" s="5">
        <f t="shared" ca="1" si="15"/>
        <v>0.17896417739967277</v>
      </c>
      <c r="W21" s="4">
        <f t="shared" ca="1" si="16"/>
        <v>178.96417739924289</v>
      </c>
      <c r="Y21" s="4">
        <f t="shared" si="4"/>
        <v>100</v>
      </c>
      <c r="Z21" s="4"/>
      <c r="AA21" s="4">
        <f t="shared" si="5"/>
        <v>87.142857142857153</v>
      </c>
      <c r="AC21" s="5">
        <f t="shared" si="6"/>
        <v>0.22349616772014055</v>
      </c>
      <c r="AD21" s="4">
        <f t="shared" si="17"/>
        <v>223.49616772014056</v>
      </c>
      <c r="AF21" s="5">
        <f t="shared" ca="1" si="18"/>
        <v>7.2725136074268351E-2</v>
      </c>
      <c r="AG21" s="1">
        <f t="shared" ca="1" si="7"/>
        <v>2.2241235433683904E-7</v>
      </c>
      <c r="AH21" s="1">
        <f t="shared" si="8"/>
        <v>2.2241235433683904E-7</v>
      </c>
      <c r="AI21" s="5">
        <f t="shared" ca="1" si="19"/>
        <v>7.2725136074268351E-2</v>
      </c>
      <c r="AJ21" s="4">
        <f t="shared" ca="1" si="20"/>
        <v>72.725136074268349</v>
      </c>
    </row>
    <row r="22" spans="1:36" x14ac:dyDescent="0.25">
      <c r="C22" t="s">
        <v>42</v>
      </c>
      <c r="D22" s="7">
        <v>3</v>
      </c>
      <c r="E22" t="s">
        <v>16</v>
      </c>
      <c r="G22">
        <f t="shared" si="21"/>
        <v>16</v>
      </c>
      <c r="H22" s="4">
        <f t="shared" si="22"/>
        <v>1.6122448979591835</v>
      </c>
      <c r="I22" s="5">
        <f t="shared" si="9"/>
        <v>1.6122448979591834E-3</v>
      </c>
      <c r="K22" s="5">
        <f t="shared" si="0"/>
        <v>0.16637881912487834</v>
      </c>
      <c r="L22" s="4">
        <f t="shared" si="10"/>
        <v>166.37881912487833</v>
      </c>
      <c r="N22" s="5">
        <f t="shared" si="11"/>
        <v>-1.3198061075106039E-3</v>
      </c>
      <c r="O22" s="4">
        <f t="shared" si="1"/>
        <v>121773122.58264768</v>
      </c>
      <c r="Q22" s="5">
        <f t="shared" ca="1" si="2"/>
        <v>0.1747515742994851</v>
      </c>
      <c r="R22" s="1">
        <f t="shared" ca="1" si="12"/>
        <v>8.7695359955772094E-4</v>
      </c>
      <c r="S22" s="1">
        <f t="shared" ca="1" si="13"/>
        <v>3.2863646194422123E-6</v>
      </c>
      <c r="T22" s="1">
        <f t="shared" ca="1" si="14"/>
        <v>183333333.34992859</v>
      </c>
      <c r="U22" s="1">
        <f t="shared" si="3"/>
        <v>183333333.33333334</v>
      </c>
      <c r="V22" s="5">
        <f t="shared" ca="1" si="15"/>
        <v>0.17475157429988056</v>
      </c>
      <c r="W22" s="4">
        <f t="shared" ca="1" si="16"/>
        <v>174.7515742994851</v>
      </c>
      <c r="Y22" s="4">
        <f t="shared" si="4"/>
        <v>100</v>
      </c>
      <c r="Z22" s="4"/>
      <c r="AA22" s="4">
        <f t="shared" si="5"/>
        <v>87.224489795918373</v>
      </c>
      <c r="AC22" s="5">
        <f t="shared" si="6"/>
        <v>0.21775743756344368</v>
      </c>
      <c r="AD22" s="4">
        <f t="shared" si="17"/>
        <v>217.75743756344369</v>
      </c>
      <c r="AF22" s="5">
        <f t="shared" ca="1" si="18"/>
        <v>7.2159547951398062E-2</v>
      </c>
      <c r="AG22" s="1">
        <f t="shared" ca="1" si="7"/>
        <v>2.2241235433683888E-7</v>
      </c>
      <c r="AH22" s="1">
        <f t="shared" si="8"/>
        <v>2.2241235433683904E-7</v>
      </c>
      <c r="AI22" s="5">
        <f t="shared" ca="1" si="19"/>
        <v>7.2159547951398062E-2</v>
      </c>
      <c r="AJ22" s="4">
        <f t="shared" ca="1" si="20"/>
        <v>72.159547951398068</v>
      </c>
    </row>
    <row r="23" spans="1:36" x14ac:dyDescent="0.25">
      <c r="C23" t="s">
        <v>31</v>
      </c>
      <c r="D23" s="7">
        <v>10</v>
      </c>
      <c r="E23" t="s">
        <v>16</v>
      </c>
      <c r="G23">
        <f t="shared" si="21"/>
        <v>17</v>
      </c>
      <c r="H23" s="4">
        <f t="shared" si="22"/>
        <v>1.6530612244897958</v>
      </c>
      <c r="I23" s="5">
        <f t="shared" si="9"/>
        <v>1.6530612244897958E-3</v>
      </c>
      <c r="K23" s="5">
        <f t="shared" si="0"/>
        <v>0.16235132497667018</v>
      </c>
      <c r="L23" s="4">
        <f t="shared" si="10"/>
        <v>162.35132497667018</v>
      </c>
      <c r="N23" s="5">
        <f t="shared" si="11"/>
        <v>-1.4849313717627797E-3</v>
      </c>
      <c r="O23" s="4">
        <f t="shared" si="1"/>
        <v>60886561.291323841</v>
      </c>
      <c r="Q23" s="5">
        <f t="shared" ca="1" si="2"/>
        <v>0.17075111357162667</v>
      </c>
      <c r="R23" s="1">
        <f t="shared" ca="1" si="12"/>
        <v>8.7816761465712046E-4</v>
      </c>
      <c r="S23" s="1">
        <f t="shared" ca="1" si="13"/>
        <v>3.1391071672226159E-6</v>
      </c>
      <c r="T23" s="1">
        <f t="shared" ca="1" si="14"/>
        <v>183333333.34894201</v>
      </c>
      <c r="U23" s="1">
        <f t="shared" si="3"/>
        <v>183333333.33333334</v>
      </c>
      <c r="V23" s="5">
        <f t="shared" ca="1" si="15"/>
        <v>0.1707511135719901</v>
      </c>
      <c r="W23" s="4">
        <f t="shared" ca="1" si="16"/>
        <v>170.75111357162666</v>
      </c>
      <c r="Y23" s="4">
        <f t="shared" si="4"/>
        <v>100</v>
      </c>
      <c r="Z23" s="4"/>
      <c r="AA23" s="4">
        <f t="shared" si="5"/>
        <v>87.306122448979607</v>
      </c>
      <c r="AC23" s="5">
        <f t="shared" si="6"/>
        <v>0.21230008586749571</v>
      </c>
      <c r="AD23" s="4">
        <f t="shared" si="17"/>
        <v>212.30008586749571</v>
      </c>
      <c r="AF23" s="5">
        <f t="shared" ca="1" si="18"/>
        <v>7.1614042921264179E-2</v>
      </c>
      <c r="AG23" s="1">
        <f t="shared" ca="1" si="7"/>
        <v>2.224123543368387E-7</v>
      </c>
      <c r="AH23" s="1">
        <f t="shared" si="8"/>
        <v>2.2241235433683904E-7</v>
      </c>
      <c r="AI23" s="5">
        <f t="shared" ca="1" si="19"/>
        <v>7.1614042921264179E-2</v>
      </c>
      <c r="AJ23" s="4">
        <f t="shared" ca="1" si="20"/>
        <v>71.614042921264172</v>
      </c>
    </row>
    <row r="24" spans="1:36" x14ac:dyDescent="0.25">
      <c r="G24">
        <f t="shared" si="21"/>
        <v>18</v>
      </c>
      <c r="H24" s="4">
        <f t="shared" si="22"/>
        <v>1.693877551020408</v>
      </c>
      <c r="I24" s="5">
        <f t="shared" si="9"/>
        <v>1.693877551020408E-3</v>
      </c>
      <c r="K24" s="5">
        <f t="shared" si="0"/>
        <v>0.15851989398387115</v>
      </c>
      <c r="L24" s="4">
        <f t="shared" si="10"/>
        <v>158.51989398387116</v>
      </c>
      <c r="N24" s="5">
        <f t="shared" si="11"/>
        <v>-1.6727855945584829E-3</v>
      </c>
      <c r="O24" s="4">
        <f>IF(N24&lt;0,O25/1000*2,N24)*1000</f>
        <v>30443280.64566192</v>
      </c>
      <c r="Q24" s="5">
        <f t="shared" ca="1" si="2"/>
        <v>0.16694751345569939</v>
      </c>
      <c r="R24" s="1">
        <f t="shared" ca="1" si="12"/>
        <v>8.79392806297608E-4</v>
      </c>
      <c r="S24" s="1">
        <f t="shared" ca="1" si="13"/>
        <v>3.0022067426207611E-6</v>
      </c>
      <c r="T24" s="1">
        <f t="shared" ca="1" si="14"/>
        <v>183333333.34799048</v>
      </c>
      <c r="U24" s="1">
        <f t="shared" si="3"/>
        <v>183333333.33333334</v>
      </c>
      <c r="V24" s="5">
        <f t="shared" ca="1" si="15"/>
        <v>0.16694751345603306</v>
      </c>
      <c r="W24" s="4">
        <f t="shared" ca="1" si="16"/>
        <v>166.94751345569938</v>
      </c>
      <c r="Y24" s="4">
        <f t="shared" si="4"/>
        <v>100</v>
      </c>
      <c r="Z24" s="4"/>
      <c r="AA24" s="4">
        <f t="shared" si="5"/>
        <v>87.387755102040813</v>
      </c>
      <c r="AC24" s="5">
        <f t="shared" si="6"/>
        <v>0.20710377202067629</v>
      </c>
      <c r="AD24" s="4">
        <f t="shared" si="17"/>
        <v>207.10377202067627</v>
      </c>
      <c r="AF24" s="5">
        <f t="shared" ca="1" si="18"/>
        <v>7.1087480949941093E-2</v>
      </c>
      <c r="AG24" s="1">
        <f t="shared" ca="1" si="7"/>
        <v>2.224123543368392E-7</v>
      </c>
      <c r="AH24" s="1">
        <f t="shared" si="8"/>
        <v>2.2241235433683904E-7</v>
      </c>
      <c r="AI24" s="5">
        <f t="shared" ca="1" si="19"/>
        <v>7.1087480949941093E-2</v>
      </c>
      <c r="AJ24" s="4">
        <f t="shared" ca="1" si="20"/>
        <v>71.087480949941096</v>
      </c>
    </row>
    <row r="25" spans="1:36" x14ac:dyDescent="0.25">
      <c r="G25">
        <f t="shared" si="21"/>
        <v>19</v>
      </c>
      <c r="H25" s="4">
        <f t="shared" si="22"/>
        <v>1.7346938775510203</v>
      </c>
      <c r="I25" s="5">
        <f t="shared" si="9"/>
        <v>1.7346938775510204E-3</v>
      </c>
      <c r="K25" s="5">
        <f t="shared" si="0"/>
        <v>0.15487068639433466</v>
      </c>
      <c r="L25" s="4">
        <f t="shared" si="10"/>
        <v>154.87068639433465</v>
      </c>
      <c r="N25" s="5">
        <f t="shared" si="11"/>
        <v>-1.8875636501162888E-3</v>
      </c>
      <c r="O25" s="4">
        <f t="shared" ref="O25:O88" si="23">IF(N25&lt;0,O26/1000*2,N25)*1000</f>
        <v>15221640.32283096</v>
      </c>
      <c r="Q25" s="5">
        <f t="shared" ca="1" si="2"/>
        <v>0.16332693005378013</v>
      </c>
      <c r="R25" s="1">
        <f t="shared" ca="1" si="12"/>
        <v>8.8062945865536506E-4</v>
      </c>
      <c r="S25" s="1">
        <f t="shared" ca="1" si="13"/>
        <v>2.874711388896664E-6</v>
      </c>
      <c r="T25" s="1">
        <f t="shared" ca="1" si="14"/>
        <v>183333333.34707409</v>
      </c>
      <c r="U25" s="1">
        <f t="shared" si="3"/>
        <v>183333333.33333334</v>
      </c>
      <c r="V25" s="5">
        <f t="shared" ca="1" si="15"/>
        <v>0.16332693005408616</v>
      </c>
      <c r="W25" s="4">
        <f t="shared" ca="1" si="16"/>
        <v>163.32693005378013</v>
      </c>
      <c r="Y25" s="4">
        <f t="shared" si="4"/>
        <v>100</v>
      </c>
      <c r="Z25" s="4"/>
      <c r="AA25" s="4">
        <f t="shared" si="5"/>
        <v>87.469387755102048</v>
      </c>
      <c r="AC25" s="5">
        <f t="shared" si="6"/>
        <v>0.20215006982187045</v>
      </c>
      <c r="AD25" s="4">
        <f t="shared" si="17"/>
        <v>202.15006982187046</v>
      </c>
      <c r="AF25" s="5">
        <f t="shared" ca="1" si="18"/>
        <v>7.057881212462265E-2</v>
      </c>
      <c r="AG25" s="1">
        <f t="shared" ca="1" si="7"/>
        <v>2.2241235433683888E-7</v>
      </c>
      <c r="AH25" s="1">
        <f t="shared" si="8"/>
        <v>2.2241235433683904E-7</v>
      </c>
      <c r="AI25" s="5">
        <f t="shared" ca="1" si="19"/>
        <v>7.057881212462265E-2</v>
      </c>
      <c r="AJ25" s="4">
        <f t="shared" ca="1" si="20"/>
        <v>70.578812124622644</v>
      </c>
    </row>
    <row r="26" spans="1:36" x14ac:dyDescent="0.25">
      <c r="B26" s="9" t="s">
        <v>14</v>
      </c>
      <c r="C26" s="9" t="s">
        <v>15</v>
      </c>
      <c r="D26" s="9" t="s">
        <v>27</v>
      </c>
      <c r="E26" s="9" t="s">
        <v>41</v>
      </c>
      <c r="G26">
        <f t="shared" si="21"/>
        <v>20</v>
      </c>
      <c r="H26" s="4">
        <f t="shared" si="22"/>
        <v>1.7755102040816326</v>
      </c>
      <c r="I26" s="5">
        <f t="shared" si="9"/>
        <v>1.7755102040816326E-3</v>
      </c>
      <c r="K26" s="5">
        <f t="shared" si="0"/>
        <v>0.1513911350768013</v>
      </c>
      <c r="L26" s="4">
        <f t="shared" si="10"/>
        <v>151.39113507680131</v>
      </c>
      <c r="N26" s="5">
        <f t="shared" si="11"/>
        <v>-2.1345505153750064E-3</v>
      </c>
      <c r="O26" s="4">
        <f t="shared" si="23"/>
        <v>7610820.1614154801</v>
      </c>
      <c r="Q26" s="5">
        <f t="shared" ca="1" si="2"/>
        <v>0.15987679203955754</v>
      </c>
      <c r="R26" s="1">
        <f t="shared" ca="1" si="12"/>
        <v>8.8187785350528694E-4</v>
      </c>
      <c r="S26" s="1">
        <f t="shared" ca="1" si="13"/>
        <v>2.7557765498452227E-6</v>
      </c>
      <c r="T26" s="1">
        <f t="shared" ca="1" si="14"/>
        <v>183333333.34619182</v>
      </c>
      <c r="U26" s="1">
        <f t="shared" si="3"/>
        <v>183333333.33333334</v>
      </c>
      <c r="V26" s="5">
        <f t="shared" ca="1" si="15"/>
        <v>0.15987679203983787</v>
      </c>
      <c r="W26" s="4">
        <f t="shared" ca="1" si="16"/>
        <v>159.87679203955753</v>
      </c>
      <c r="Y26" s="4">
        <f t="shared" si="4"/>
        <v>100</v>
      </c>
      <c r="Z26" s="4"/>
      <c r="AA26" s="4">
        <f t="shared" si="5"/>
        <v>87.551020408163268</v>
      </c>
      <c r="AC26" s="5">
        <f t="shared" si="6"/>
        <v>0.19742224743328418</v>
      </c>
      <c r="AD26" s="4">
        <f t="shared" si="17"/>
        <v>197.42224743328418</v>
      </c>
      <c r="AF26" s="5">
        <f t="shared" ca="1" si="18"/>
        <v>7.0087067605401079E-2</v>
      </c>
      <c r="AG26" s="1">
        <f t="shared" ca="1" si="7"/>
        <v>2.224123543368387E-7</v>
      </c>
      <c r="AH26" s="1">
        <f t="shared" si="8"/>
        <v>2.2241235433683904E-7</v>
      </c>
      <c r="AI26" s="5">
        <f t="shared" ca="1" si="19"/>
        <v>7.0087067605401079E-2</v>
      </c>
      <c r="AJ26" s="4">
        <f t="shared" ca="1" si="20"/>
        <v>70.087067605401074</v>
      </c>
    </row>
    <row r="27" spans="1:36" x14ac:dyDescent="0.25">
      <c r="B27" s="9" t="s">
        <v>16</v>
      </c>
      <c r="C27" s="9" t="s">
        <v>16</v>
      </c>
      <c r="D27" s="9" t="s">
        <v>28</v>
      </c>
      <c r="E27" s="9" t="s">
        <v>22</v>
      </c>
      <c r="G27">
        <f t="shared" si="21"/>
        <v>21</v>
      </c>
      <c r="H27" s="4">
        <f t="shared" si="22"/>
        <v>1.8163265306122449</v>
      </c>
      <c r="I27" s="5">
        <f t="shared" si="9"/>
        <v>1.8163265306122449E-3</v>
      </c>
      <c r="K27" s="5">
        <f t="shared" si="0"/>
        <v>0.14806980252978766</v>
      </c>
      <c r="L27" s="4">
        <f t="shared" si="10"/>
        <v>148.06980252978767</v>
      </c>
      <c r="N27" s="5">
        <f t="shared" si="11"/>
        <v>-2.4205005134050684E-3</v>
      </c>
      <c r="O27" s="4">
        <f t="shared" si="23"/>
        <v>3805410.08070774</v>
      </c>
      <c r="Q27" s="5">
        <f t="shared" ca="1" si="2"/>
        <v>0.15658565765244017</v>
      </c>
      <c r="R27" s="1">
        <f t="shared" ca="1" si="12"/>
        <v>8.8313827010504749E-4</v>
      </c>
      <c r="S27" s="1">
        <f t="shared" ca="1" si="13"/>
        <v>2.6446508200453372E-6</v>
      </c>
      <c r="T27" s="1">
        <f t="shared" ca="1" si="14"/>
        <v>183333333.34534457</v>
      </c>
      <c r="U27" s="1">
        <f t="shared" si="3"/>
        <v>183333333.33333334</v>
      </c>
      <c r="V27" s="5">
        <f t="shared" ca="1" si="15"/>
        <v>0.15658565765269664</v>
      </c>
      <c r="W27" s="4">
        <f t="shared" ca="1" si="16"/>
        <v>156.58565765244018</v>
      </c>
      <c r="Y27" s="4">
        <f t="shared" si="4"/>
        <v>100</v>
      </c>
      <c r="Z27" s="4"/>
      <c r="AA27" s="4">
        <f t="shared" si="5"/>
        <v>87.632653061224488</v>
      </c>
      <c r="AC27" s="5">
        <f t="shared" si="6"/>
        <v>0.19290507700254308</v>
      </c>
      <c r="AD27" s="4">
        <f t="shared" si="17"/>
        <v>192.90507700254309</v>
      </c>
      <c r="AF27" s="5">
        <f t="shared" ca="1" si="18"/>
        <v>6.9611351669862764E-2</v>
      </c>
      <c r="AG27" s="1">
        <f t="shared" ca="1" si="7"/>
        <v>2.224123543368387E-7</v>
      </c>
      <c r="AH27" s="1">
        <f t="shared" si="8"/>
        <v>2.2241235433683904E-7</v>
      </c>
      <c r="AI27" s="5">
        <f t="shared" ca="1" si="19"/>
        <v>6.9611351669862764E-2</v>
      </c>
      <c r="AJ27" s="4">
        <f t="shared" ca="1" si="20"/>
        <v>69.611351669862771</v>
      </c>
    </row>
    <row r="28" spans="1:36" x14ac:dyDescent="0.25">
      <c r="B28" s="10"/>
      <c r="C28" s="10"/>
      <c r="D28" s="10"/>
      <c r="E28" s="10"/>
      <c r="G28">
        <f t="shared" si="21"/>
        <v>22</v>
      </c>
      <c r="H28" s="4">
        <f t="shared" si="22"/>
        <v>1.8571428571428572</v>
      </c>
      <c r="I28" s="5">
        <f t="shared" si="9"/>
        <v>1.8571428571428571E-3</v>
      </c>
      <c r="K28" s="5">
        <f t="shared" si="0"/>
        <v>0.14489625674644627</v>
      </c>
      <c r="L28" s="4">
        <f t="shared" si="10"/>
        <v>144.89625674644626</v>
      </c>
      <c r="N28" s="5">
        <f t="shared" si="11"/>
        <v>-2.7541866860234347E-3</v>
      </c>
      <c r="O28" s="4">
        <f t="shared" si="23"/>
        <v>1902705.04035387</v>
      </c>
      <c r="Q28" s="5">
        <f t="shared" ca="1" si="2"/>
        <v>0.15344309054786537</v>
      </c>
      <c r="R28" s="1">
        <f t="shared" ca="1" si="12"/>
        <v>8.844109850691536E-4</v>
      </c>
      <c r="S28" s="1">
        <f t="shared" ca="1" si="13"/>
        <v>2.5406638555538739E-6</v>
      </c>
      <c r="T28" s="1">
        <f t="shared" ca="1" si="14"/>
        <v>183333333.34453368</v>
      </c>
      <c r="U28" s="1">
        <f t="shared" si="3"/>
        <v>183333333.33333334</v>
      </c>
      <c r="V28" s="5">
        <f t="shared" ca="1" si="15"/>
        <v>0.15344309054809974</v>
      </c>
      <c r="W28" s="4">
        <f t="shared" ca="1" si="16"/>
        <v>153.44309054786538</v>
      </c>
      <c r="Y28" s="4">
        <f t="shared" si="4"/>
        <v>100</v>
      </c>
      <c r="Z28" s="4"/>
      <c r="AA28" s="4">
        <f t="shared" si="5"/>
        <v>87.714285714285722</v>
      </c>
      <c r="AC28" s="5">
        <f t="shared" si="6"/>
        <v>0.1885846693895695</v>
      </c>
      <c r="AD28" s="4">
        <f t="shared" si="17"/>
        <v>188.58466938956948</v>
      </c>
      <c r="AF28" s="5">
        <f t="shared" ca="1" si="18"/>
        <v>6.9150834697232905E-2</v>
      </c>
      <c r="AG28" s="1">
        <f t="shared" ca="1" si="7"/>
        <v>2.2241235433683904E-7</v>
      </c>
      <c r="AH28" s="1">
        <f t="shared" si="8"/>
        <v>2.2241235433683904E-7</v>
      </c>
      <c r="AI28" s="5">
        <f t="shared" ca="1" si="19"/>
        <v>6.9150834697232905E-2</v>
      </c>
      <c r="AJ28" s="4">
        <f t="shared" ca="1" si="20"/>
        <v>69.150834697232909</v>
      </c>
    </row>
    <row r="29" spans="1:36" x14ac:dyDescent="0.25">
      <c r="A29" t="s">
        <v>45</v>
      </c>
      <c r="B29" s="13">
        <v>3.1</v>
      </c>
      <c r="C29" s="13">
        <v>100</v>
      </c>
      <c r="D29" s="11">
        <f>PI()/4*(C29^2-(C29-2*B29)^2)</f>
        <v>943.70301721183898</v>
      </c>
      <c r="E29" s="11">
        <f>D29/1000000*$D$5*$D$16</f>
        <v>2.5479981464719654</v>
      </c>
      <c r="G29">
        <f t="shared" si="21"/>
        <v>23</v>
      </c>
      <c r="H29" s="4">
        <f t="shared" si="22"/>
        <v>1.8979591836734693</v>
      </c>
      <c r="I29" s="5">
        <f t="shared" si="9"/>
        <v>1.8979591836734693E-3</v>
      </c>
      <c r="K29" s="5">
        <f t="shared" si="0"/>
        <v>0.14186096309686286</v>
      </c>
      <c r="L29" s="4">
        <f t="shared" si="10"/>
        <v>141.86096309686286</v>
      </c>
      <c r="N29" s="5">
        <f t="shared" si="11"/>
        <v>-3.1472165339068484E-3</v>
      </c>
      <c r="O29" s="4">
        <f t="shared" si="23"/>
        <v>951352.52017693501</v>
      </c>
      <c r="Q29" s="5">
        <f t="shared" ca="1" si="2"/>
        <v>0.1504395516652923</v>
      </c>
      <c r="R29" s="1">
        <f t="shared" ca="1" si="12"/>
        <v>8.8569627223324024E-4</v>
      </c>
      <c r="S29" s="1">
        <f t="shared" ca="1" si="13"/>
        <v>2.4432160783722162E-6</v>
      </c>
      <c r="T29" s="1">
        <f t="shared" ca="1" si="14"/>
        <v>183333333.3437576</v>
      </c>
      <c r="U29" s="1">
        <f t="shared" si="3"/>
        <v>183333333.33333334</v>
      </c>
      <c r="V29" s="5">
        <f t="shared" ca="1" si="15"/>
        <v>0.15043955166550615</v>
      </c>
      <c r="W29" s="4">
        <f t="shared" ca="1" si="16"/>
        <v>150.4395516652923</v>
      </c>
      <c r="Y29" s="4">
        <f t="shared" si="4"/>
        <v>100</v>
      </c>
      <c r="Z29" s="4"/>
      <c r="AA29" s="4">
        <f t="shared" si="5"/>
        <v>87.795918367346943</v>
      </c>
      <c r="AC29" s="5">
        <f t="shared" si="6"/>
        <v>0.18444833021902357</v>
      </c>
      <c r="AD29" s="4">
        <f t="shared" si="17"/>
        <v>184.44833021902357</v>
      </c>
      <c r="AF29" s="5">
        <f t="shared" ca="1" si="18"/>
        <v>6.8704746963152374E-2</v>
      </c>
      <c r="AG29" s="1">
        <f t="shared" ca="1" si="7"/>
        <v>2.224123543368387E-7</v>
      </c>
      <c r="AH29" s="1">
        <f t="shared" si="8"/>
        <v>2.2241235433683904E-7</v>
      </c>
      <c r="AI29" s="5">
        <f t="shared" ca="1" si="19"/>
        <v>6.8704746963152374E-2</v>
      </c>
      <c r="AJ29" s="4">
        <f t="shared" ca="1" si="20"/>
        <v>68.704746963152374</v>
      </c>
    </row>
    <row r="30" spans="1:36" x14ac:dyDescent="0.25">
      <c r="A30" t="s">
        <v>46</v>
      </c>
      <c r="B30" s="13">
        <v>3.4</v>
      </c>
      <c r="C30" s="13">
        <v>100</v>
      </c>
      <c r="D30" s="11">
        <f>PI()/4*(C30^2-(C30-2*B30)^2)</f>
        <v>1031.8246911450319</v>
      </c>
      <c r="E30" s="11">
        <f>D30/1000000*$D$5*$D$16</f>
        <v>2.7859266660915867</v>
      </c>
      <c r="G30">
        <f t="shared" si="21"/>
        <v>24</v>
      </c>
      <c r="H30" s="4">
        <f t="shared" si="22"/>
        <v>1.9387755102040816</v>
      </c>
      <c r="I30" s="5">
        <f t="shared" si="9"/>
        <v>1.9387755102040815E-3</v>
      </c>
      <c r="K30" s="5">
        <f t="shared" si="0"/>
        <v>0.13895518986732633</v>
      </c>
      <c r="L30" s="4">
        <f t="shared" si="10"/>
        <v>138.95518986732634</v>
      </c>
      <c r="N30" s="5">
        <f t="shared" si="11"/>
        <v>-3.6152780490752898E-3</v>
      </c>
      <c r="O30" s="4">
        <f t="shared" si="23"/>
        <v>475676.2600884675</v>
      </c>
      <c r="Q30" s="5">
        <f t="shared" ca="1" si="2"/>
        <v>0.1475663047534079</v>
      </c>
      <c r="R30" s="1">
        <f t="shared" ca="1" si="12"/>
        <v>8.8699440250884938E-4</v>
      </c>
      <c r="S30" s="1">
        <f t="shared" ca="1" si="13"/>
        <v>2.3517698766006256E-6</v>
      </c>
      <c r="T30" s="1">
        <f t="shared" ca="1" si="14"/>
        <v>183333333.34301719</v>
      </c>
      <c r="U30" s="1">
        <f t="shared" si="3"/>
        <v>183333333.33333334</v>
      </c>
      <c r="V30" s="5">
        <f t="shared" ca="1" si="15"/>
        <v>0.14756630475360277</v>
      </c>
      <c r="W30" s="4">
        <f t="shared" ca="1" si="16"/>
        <v>147.56630475340791</v>
      </c>
      <c r="Y30" s="4">
        <f t="shared" si="4"/>
        <v>100</v>
      </c>
      <c r="Z30" s="4"/>
      <c r="AA30" s="4">
        <f t="shared" si="5"/>
        <v>87.877551020408177</v>
      </c>
      <c r="AC30" s="5">
        <f t="shared" si="6"/>
        <v>0.18048443411559409</v>
      </c>
      <c r="AD30" s="4">
        <f t="shared" si="17"/>
        <v>180.4844341155941</v>
      </c>
      <c r="AF30" s="5">
        <f t="shared" ca="1" si="18"/>
        <v>6.8272373136216397E-2</v>
      </c>
      <c r="AG30" s="1">
        <f t="shared" ca="1" si="7"/>
        <v>2.224123543368387E-7</v>
      </c>
      <c r="AH30" s="1">
        <f t="shared" si="8"/>
        <v>2.2241235433683904E-7</v>
      </c>
      <c r="AI30" s="5">
        <f t="shared" ca="1" si="19"/>
        <v>6.8272373136216397E-2</v>
      </c>
      <c r="AJ30" s="4">
        <f t="shared" ca="1" si="20"/>
        <v>68.272373136216402</v>
      </c>
    </row>
    <row r="31" spans="1:36" x14ac:dyDescent="0.25">
      <c r="G31">
        <f t="shared" si="21"/>
        <v>25</v>
      </c>
      <c r="H31" s="4">
        <f t="shared" si="22"/>
        <v>1.9795918367346939</v>
      </c>
      <c r="I31" s="5">
        <f t="shared" si="9"/>
        <v>1.9795918367346938E-3</v>
      </c>
      <c r="K31" s="5">
        <f t="shared" si="0"/>
        <v>0.13617092548546264</v>
      </c>
      <c r="L31" s="4">
        <f t="shared" si="10"/>
        <v>136.17092548546265</v>
      </c>
      <c r="N31" s="5">
        <f t="shared" si="11"/>
        <v>-4.1801063696659067E-3</v>
      </c>
      <c r="O31" s="4">
        <f t="shared" si="23"/>
        <v>237838.13004423375</v>
      </c>
      <c r="Q31" s="5">
        <f t="shared" ca="1" si="2"/>
        <v>0.14481533358146984</v>
      </c>
      <c r="R31" s="1">
        <f t="shared" ca="1" si="12"/>
        <v>8.8830564372908451E-4</v>
      </c>
      <c r="S31" s="1">
        <f t="shared" ca="1" si="13"/>
        <v>2.2658420568162751E-6</v>
      </c>
      <c r="T31" s="1">
        <f t="shared" ca="1" si="14"/>
        <v>183333333.34231123</v>
      </c>
      <c r="U31" s="1">
        <f t="shared" si="3"/>
        <v>183333333.33333334</v>
      </c>
      <c r="V31" s="5">
        <f t="shared" ca="1" si="15"/>
        <v>0.14481533358164714</v>
      </c>
      <c r="W31" s="4">
        <f t="shared" ca="1" si="16"/>
        <v>144.81533358146984</v>
      </c>
      <c r="Y31" s="4">
        <f t="shared" si="4"/>
        <v>100</v>
      </c>
      <c r="Z31" s="4"/>
      <c r="AA31" s="4">
        <f t="shared" si="5"/>
        <v>87.959183673469383</v>
      </c>
      <c r="AC31" s="5">
        <f t="shared" si="6"/>
        <v>0.17668231449780988</v>
      </c>
      <c r="AD31" s="4">
        <f t="shared" si="17"/>
        <v>176.68231449780987</v>
      </c>
      <c r="AF31" s="5">
        <f t="shared" ca="1" si="18"/>
        <v>6.785304738398569E-2</v>
      </c>
      <c r="AG31" s="1">
        <f t="shared" ca="1" si="7"/>
        <v>2.224123543368387E-7</v>
      </c>
      <c r="AH31" s="1">
        <f t="shared" si="8"/>
        <v>2.2241235433683904E-7</v>
      </c>
      <c r="AI31" s="5">
        <f t="shared" ca="1" si="19"/>
        <v>6.785304738398569E-2</v>
      </c>
      <c r="AJ31" s="4">
        <f t="shared" ca="1" si="20"/>
        <v>67.853047383985697</v>
      </c>
    </row>
    <row r="32" spans="1:36" x14ac:dyDescent="0.25">
      <c r="G32">
        <f t="shared" si="21"/>
        <v>26</v>
      </c>
      <c r="H32" s="4">
        <f t="shared" si="22"/>
        <v>2.0204081632653059</v>
      </c>
      <c r="I32" s="5">
        <f t="shared" si="9"/>
        <v>2.0204081632653058E-3</v>
      </c>
      <c r="K32" s="5">
        <f t="shared" si="0"/>
        <v>0.13350080577868564</v>
      </c>
      <c r="L32" s="4">
        <f t="shared" si="10"/>
        <v>133.50080577868565</v>
      </c>
      <c r="N32" s="5">
        <f t="shared" si="11"/>
        <v>-4.8727091463087622E-3</v>
      </c>
      <c r="O32" s="4">
        <f t="shared" si="23"/>
        <v>118919.06502211688</v>
      </c>
      <c r="Q32" s="5">
        <f t="shared" ca="1" si="2"/>
        <v>0.14217926918424889</v>
      </c>
      <c r="R32" s="1">
        <f t="shared" ca="1" si="12"/>
        <v>8.8963026048539625E-4</v>
      </c>
      <c r="S32" s="1">
        <f t="shared" ca="1" si="13"/>
        <v>2.1849973489269136E-6</v>
      </c>
      <c r="T32" s="1">
        <f t="shared" ca="1" si="14"/>
        <v>183333333.34164131</v>
      </c>
      <c r="U32" s="1">
        <f t="shared" si="3"/>
        <v>183333333.33333334</v>
      </c>
      <c r="V32" s="5">
        <f t="shared" ca="1" si="15"/>
        <v>0.14217926918440996</v>
      </c>
      <c r="W32" s="4">
        <f t="shared" ca="1" si="16"/>
        <v>142.17926918424888</v>
      </c>
      <c r="Y32" s="4">
        <f t="shared" si="4"/>
        <v>100</v>
      </c>
      <c r="Z32" s="4"/>
      <c r="AA32" s="4">
        <f t="shared" si="5"/>
        <v>88.040816326530617</v>
      </c>
      <c r="AC32" s="5">
        <f t="shared" si="6"/>
        <v>0.17303216673017741</v>
      </c>
      <c r="AD32" s="4">
        <f t="shared" si="17"/>
        <v>173.03216673017741</v>
      </c>
      <c r="AF32" s="5">
        <f t="shared" ca="1" si="18"/>
        <v>6.7446149009947151E-2</v>
      </c>
      <c r="AG32" s="1">
        <f t="shared" ca="1" si="7"/>
        <v>2.224123543368387E-7</v>
      </c>
      <c r="AH32" s="1">
        <f t="shared" si="8"/>
        <v>2.2241235433683904E-7</v>
      </c>
      <c r="AI32" s="5">
        <f t="shared" ca="1" si="19"/>
        <v>6.7446149009947151E-2</v>
      </c>
      <c r="AJ32" s="4">
        <f t="shared" ca="1" si="20"/>
        <v>67.446149009947149</v>
      </c>
    </row>
    <row r="33" spans="7:36" x14ac:dyDescent="0.25">
      <c r="G33">
        <f t="shared" si="21"/>
        <v>27</v>
      </c>
      <c r="H33" s="4">
        <f t="shared" si="22"/>
        <v>2.0612244897959182</v>
      </c>
      <c r="I33" s="5">
        <f t="shared" si="9"/>
        <v>2.0612244897959182E-3</v>
      </c>
      <c r="K33" s="5">
        <f t="shared" si="0"/>
        <v>0.13093804987520793</v>
      </c>
      <c r="L33" s="4">
        <f t="shared" si="10"/>
        <v>130.93804987520792</v>
      </c>
      <c r="N33" s="5">
        <f t="shared" si="11"/>
        <v>-5.7389027312012451E-3</v>
      </c>
      <c r="O33" s="4">
        <f t="shared" si="23"/>
        <v>59459.532511058438</v>
      </c>
      <c r="Q33" s="5">
        <f t="shared" ca="1" si="2"/>
        <v>0.13965132574982181</v>
      </c>
      <c r="R33" s="1">
        <f t="shared" ca="1" si="12"/>
        <v>8.9096851395596677E-4</v>
      </c>
      <c r="S33" s="1">
        <f t="shared" ca="1" si="13"/>
        <v>2.1088427989152539E-6</v>
      </c>
      <c r="T33" s="1">
        <f t="shared" ca="1" si="14"/>
        <v>183333333.3410053</v>
      </c>
      <c r="U33" s="1">
        <f t="shared" si="3"/>
        <v>183333333.33333334</v>
      </c>
      <c r="V33" s="5">
        <f t="shared" ca="1" si="15"/>
        <v>0.13965132574996791</v>
      </c>
      <c r="W33" s="4">
        <f t="shared" ca="1" si="16"/>
        <v>139.65132574982181</v>
      </c>
      <c r="Y33" s="4">
        <f t="shared" si="4"/>
        <v>100</v>
      </c>
      <c r="Z33" s="4"/>
      <c r="AA33" s="4">
        <f t="shared" si="5"/>
        <v>88.122448979591837</v>
      </c>
      <c r="AC33" s="5">
        <f t="shared" si="6"/>
        <v>0.16952496278199441</v>
      </c>
      <c r="AD33" s="4">
        <f t="shared" si="17"/>
        <v>169.52496278199442</v>
      </c>
      <c r="AF33" s="5">
        <f t="shared" ca="1" si="18"/>
        <v>6.7051098554383987E-2</v>
      </c>
      <c r="AG33" s="1">
        <f t="shared" ca="1" si="7"/>
        <v>2.224123543368387E-7</v>
      </c>
      <c r="AH33" s="1">
        <f t="shared" si="8"/>
        <v>2.2241235433683904E-7</v>
      </c>
      <c r="AI33" s="5">
        <f t="shared" ca="1" si="19"/>
        <v>6.7051098554383987E-2</v>
      </c>
      <c r="AJ33" s="4">
        <f t="shared" ca="1" si="20"/>
        <v>67.051098554383984</v>
      </c>
    </row>
    <row r="34" spans="7:36" x14ac:dyDescent="0.25">
      <c r="G34">
        <f t="shared" si="21"/>
        <v>28</v>
      </c>
      <c r="H34" s="4">
        <f t="shared" si="22"/>
        <v>2.1020408163265305</v>
      </c>
      <c r="I34" s="5">
        <f t="shared" si="9"/>
        <v>2.1020408163265306E-3</v>
      </c>
      <c r="K34" s="5">
        <f t="shared" si="0"/>
        <v>0.12847640357289558</v>
      </c>
      <c r="L34" s="4">
        <f t="shared" si="10"/>
        <v>128.47640357289558</v>
      </c>
      <c r="N34" s="5">
        <f t="shared" si="11"/>
        <v>-6.8493526396911789E-3</v>
      </c>
      <c r="O34" s="4">
        <f t="shared" si="23"/>
        <v>29729.766255529219</v>
      </c>
      <c r="Q34" s="5">
        <f t="shared" ca="1" si="2"/>
        <v>0.13722524397553543</v>
      </c>
      <c r="R34" s="1">
        <f t="shared" ca="1" si="12"/>
        <v>8.9232066172597463E-4</v>
      </c>
      <c r="S34" s="1">
        <f t="shared" ca="1" si="13"/>
        <v>2.0370229133042734E-6</v>
      </c>
      <c r="T34" s="1">
        <f t="shared" ca="1" si="14"/>
        <v>183333333.34040338</v>
      </c>
      <c r="U34" s="1">
        <f t="shared" si="3"/>
        <v>183333333.33333334</v>
      </c>
      <c r="V34" s="5">
        <f t="shared" ca="1" si="15"/>
        <v>0.13722524397566774</v>
      </c>
      <c r="W34" s="4">
        <f t="shared" ca="1" si="16"/>
        <v>137.22524397553542</v>
      </c>
      <c r="Y34" s="4">
        <f t="shared" si="4"/>
        <v>100</v>
      </c>
      <c r="Z34" s="4"/>
      <c r="AA34" s="4">
        <f t="shared" si="5"/>
        <v>88.204081632653072</v>
      </c>
      <c r="AC34" s="5">
        <f t="shared" si="6"/>
        <v>0.16615237582882708</v>
      </c>
      <c r="AD34" s="4">
        <f t="shared" si="17"/>
        <v>166.15237582882708</v>
      </c>
      <c r="AF34" s="5">
        <f t="shared" ca="1" si="18"/>
        <v>6.6667354301722201E-2</v>
      </c>
      <c r="AG34" s="1">
        <f t="shared" ca="1" si="7"/>
        <v>2.2241235433683862E-7</v>
      </c>
      <c r="AH34" s="1">
        <f t="shared" si="8"/>
        <v>2.2241235433683904E-7</v>
      </c>
      <c r="AI34" s="5">
        <f t="shared" ca="1" si="19"/>
        <v>6.6667354301722201E-2</v>
      </c>
      <c r="AJ34" s="4">
        <f t="shared" ca="1" si="20"/>
        <v>66.667354301722199</v>
      </c>
    </row>
    <row r="35" spans="7:36" x14ac:dyDescent="0.25">
      <c r="G35">
        <f t="shared" si="21"/>
        <v>29</v>
      </c>
      <c r="H35" s="4">
        <f t="shared" si="22"/>
        <v>2.1428571428571428</v>
      </c>
      <c r="I35" s="5">
        <f t="shared" si="9"/>
        <v>2.142857142857143E-3</v>
      </c>
      <c r="K35" s="5">
        <f t="shared" si="0"/>
        <v>0.12611008918025343</v>
      </c>
      <c r="L35" s="4">
        <f t="shared" si="10"/>
        <v>126.11008918025342</v>
      </c>
      <c r="N35" s="5">
        <f t="shared" si="11"/>
        <v>-8.3190644818935608E-3</v>
      </c>
      <c r="O35" s="4">
        <f t="shared" si="23"/>
        <v>14864.88312776461</v>
      </c>
      <c r="Q35" s="5">
        <f t="shared" ca="1" si="2"/>
        <v>0.13489524089644198</v>
      </c>
      <c r="R35" s="1">
        <f t="shared" ca="1" si="12"/>
        <v>8.9368695760027499E-4</v>
      </c>
      <c r="S35" s="1">
        <f t="shared" ca="1" si="13"/>
        <v>1.969215442238051E-6</v>
      </c>
      <c r="T35" s="1">
        <f t="shared" ca="1" si="14"/>
        <v>183333333.33983517</v>
      </c>
      <c r="U35" s="1">
        <f t="shared" si="3"/>
        <v>183333333.33333334</v>
      </c>
      <c r="V35" s="5">
        <f t="shared" ca="1" si="15"/>
        <v>0.13489524089656157</v>
      </c>
      <c r="W35" s="4">
        <f t="shared" ca="1" si="16"/>
        <v>134.89524089644198</v>
      </c>
      <c r="Y35" s="4">
        <f t="shared" si="4"/>
        <v>100</v>
      </c>
      <c r="Z35" s="4"/>
      <c r="AA35" s="4">
        <f t="shared" si="5"/>
        <v>88.285714285714292</v>
      </c>
      <c r="AC35" s="5">
        <f t="shared" si="6"/>
        <v>0.16290671347096022</v>
      </c>
      <c r="AD35" s="4">
        <f t="shared" si="17"/>
        <v>162.90671347096023</v>
      </c>
      <c r="AF35" s="5">
        <f t="shared" ca="1" si="18"/>
        <v>6.6294409144998248E-2</v>
      </c>
      <c r="AG35" s="1">
        <f t="shared" ca="1" si="7"/>
        <v>2.224123543368387E-7</v>
      </c>
      <c r="AH35" s="1">
        <f t="shared" si="8"/>
        <v>2.2241235433683904E-7</v>
      </c>
      <c r="AI35" s="5">
        <f t="shared" ca="1" si="19"/>
        <v>6.6294409144998248E-2</v>
      </c>
      <c r="AJ35" s="4">
        <f t="shared" ca="1" si="20"/>
        <v>66.294409144998255</v>
      </c>
    </row>
    <row r="36" spans="7:36" x14ac:dyDescent="0.25">
      <c r="G36">
        <f t="shared" si="21"/>
        <v>30</v>
      </c>
      <c r="H36" s="4">
        <f t="shared" si="22"/>
        <v>2.1836734693877551</v>
      </c>
      <c r="I36" s="5">
        <f t="shared" si="9"/>
        <v>2.1836734693877549E-3</v>
      </c>
      <c r="K36" s="5">
        <f t="shared" si="0"/>
        <v>0.12383376098272059</v>
      </c>
      <c r="L36" s="4">
        <f t="shared" si="10"/>
        <v>123.83376098272059</v>
      </c>
      <c r="N36" s="5">
        <f t="shared" si="11"/>
        <v>-1.0348633925571782E-2</v>
      </c>
      <c r="O36" s="4">
        <f t="shared" si="23"/>
        <v>7432.4415638823048</v>
      </c>
      <c r="Q36" s="5">
        <f t="shared" ca="1" si="2"/>
        <v>0.13265596533940013</v>
      </c>
      <c r="R36" s="1">
        <f t="shared" ca="1" si="12"/>
        <v>8.9506765140891014E-4</v>
      </c>
      <c r="S36" s="1">
        <f t="shared" ca="1" si="13"/>
        <v>1.9051277068749434E-6</v>
      </c>
      <c r="T36" s="1">
        <f t="shared" ca="1" si="14"/>
        <v>183333333.33929929</v>
      </c>
      <c r="U36" s="1">
        <f t="shared" si="3"/>
        <v>183333333.33333334</v>
      </c>
      <c r="V36" s="5">
        <f t="shared" ca="1" si="15"/>
        <v>0.13265596533950805</v>
      </c>
      <c r="W36" s="4">
        <f t="shared" ca="1" si="16"/>
        <v>132.65596533940013</v>
      </c>
      <c r="Y36" s="4">
        <f t="shared" si="4"/>
        <v>100</v>
      </c>
      <c r="Z36" s="4"/>
      <c r="AA36" s="4">
        <f t="shared" si="5"/>
        <v>88.367346938775512</v>
      </c>
      <c r="AC36" s="5">
        <f t="shared" si="6"/>
        <v>0.15978085844136763</v>
      </c>
      <c r="AD36" s="4">
        <f t="shared" si="17"/>
        <v>159.78085844136763</v>
      </c>
      <c r="AF36" s="5">
        <f t="shared" ca="1" si="18"/>
        <v>6.5931787764900676E-2</v>
      </c>
      <c r="AG36" s="1">
        <f t="shared" ca="1" si="7"/>
        <v>2.224123543368387E-7</v>
      </c>
      <c r="AH36" s="1">
        <f t="shared" si="8"/>
        <v>2.2241235433683904E-7</v>
      </c>
      <c r="AI36" s="5">
        <f t="shared" ca="1" si="19"/>
        <v>6.5931787764900676E-2</v>
      </c>
      <c r="AJ36" s="4">
        <f t="shared" ca="1" si="20"/>
        <v>65.931787764900676</v>
      </c>
    </row>
    <row r="37" spans="7:36" x14ac:dyDescent="0.25">
      <c r="G37">
        <f t="shared" si="21"/>
        <v>31</v>
      </c>
      <c r="H37" s="4">
        <f t="shared" si="22"/>
        <v>2.2244897959183669</v>
      </c>
      <c r="I37" s="5">
        <f t="shared" si="9"/>
        <v>2.2244897959183669E-3</v>
      </c>
      <c r="K37" s="5">
        <f t="shared" si="0"/>
        <v>0.12164246561175886</v>
      </c>
      <c r="L37" s="4">
        <f t="shared" si="10"/>
        <v>121.64246561175885</v>
      </c>
      <c r="N37" s="5">
        <f t="shared" si="11"/>
        <v>-1.3322073518608923E-2</v>
      </c>
      <c r="O37" s="4">
        <f t="shared" si="23"/>
        <v>3716.2207819411524</v>
      </c>
      <c r="Q37" s="5">
        <f t="shared" ca="1" si="2"/>
        <v>0.13050245828036833</v>
      </c>
      <c r="R37" s="1">
        <f t="shared" ca="1" si="12"/>
        <v>8.9646298880593242E-4</v>
      </c>
      <c r="S37" s="1">
        <f t="shared" ca="1" si="13"/>
        <v>1.8444933921820111E-6</v>
      </c>
      <c r="T37" s="1">
        <f t="shared" ca="1" si="14"/>
        <v>183333333.33879671</v>
      </c>
      <c r="U37" s="1">
        <f t="shared" si="3"/>
        <v>183333333.33333334</v>
      </c>
      <c r="V37" s="5">
        <f t="shared" ca="1" si="15"/>
        <v>0.13050245828046556</v>
      </c>
      <c r="W37" s="4">
        <f t="shared" ca="1" si="16"/>
        <v>130.50245828036833</v>
      </c>
      <c r="Y37" s="4">
        <f t="shared" si="4"/>
        <v>100</v>
      </c>
      <c r="Z37" s="4"/>
      <c r="AA37" s="4">
        <f t="shared" si="5"/>
        <v>88.448979591836746</v>
      </c>
      <c r="AC37" s="5">
        <f t="shared" si="6"/>
        <v>0.15676821584124523</v>
      </c>
      <c r="AD37" s="4">
        <f t="shared" si="17"/>
        <v>156.76821584124522</v>
      </c>
      <c r="AF37" s="5">
        <f t="shared" ca="1" si="18"/>
        <v>6.557904408659869E-2</v>
      </c>
      <c r="AG37" s="1">
        <f t="shared" ca="1" si="7"/>
        <v>2.2241235433683888E-7</v>
      </c>
      <c r="AH37" s="1">
        <f t="shared" si="8"/>
        <v>2.2241235433683904E-7</v>
      </c>
      <c r="AI37" s="5">
        <f t="shared" ca="1" si="19"/>
        <v>6.557904408659869E-2</v>
      </c>
      <c r="AJ37" s="4">
        <f t="shared" ca="1" si="20"/>
        <v>65.579044086598685</v>
      </c>
    </row>
    <row r="38" spans="7:36" x14ac:dyDescent="0.25">
      <c r="G38">
        <f t="shared" si="21"/>
        <v>32</v>
      </c>
      <c r="H38" s="4">
        <f t="shared" si="22"/>
        <v>2.2653061224489797</v>
      </c>
      <c r="I38" s="5">
        <f t="shared" si="9"/>
        <v>2.2653061224489797E-3</v>
      </c>
      <c r="K38" s="5">
        <f t="shared" si="0"/>
        <v>0.11953160669836436</v>
      </c>
      <c r="L38" s="4">
        <f t="shared" si="10"/>
        <v>119.53160669836437</v>
      </c>
      <c r="N38" s="5">
        <f t="shared" si="11"/>
        <v>-1.8078575728410373E-2</v>
      </c>
      <c r="O38" s="4">
        <f t="shared" si="23"/>
        <v>1858.1103909705762</v>
      </c>
      <c r="Q38" s="5">
        <f t="shared" ca="1" si="2"/>
        <v>0.12843011748652722</v>
      </c>
      <c r="R38" s="1">
        <f t="shared" ca="1" si="12"/>
        <v>8.9787321106214648E-4</v>
      </c>
      <c r="S38" s="1">
        <f t="shared" ca="1" si="13"/>
        <v>1.7870697388673839E-6</v>
      </c>
      <c r="T38" s="1">
        <f t="shared" ca="1" si="14"/>
        <v>183333333.33832499</v>
      </c>
      <c r="U38" s="1">
        <f t="shared" si="3"/>
        <v>183333333.33333334</v>
      </c>
      <c r="V38" s="5">
        <f t="shared" ca="1" si="15"/>
        <v>0.12843011748661465</v>
      </c>
      <c r="W38" s="4">
        <f t="shared" ca="1" si="16"/>
        <v>128.43011748652722</v>
      </c>
      <c r="Y38" s="4">
        <f t="shared" si="4"/>
        <v>100</v>
      </c>
      <c r="Z38" s="4"/>
      <c r="AA38" s="4">
        <f t="shared" si="5"/>
        <v>88.530612244897966</v>
      </c>
      <c r="AC38" s="5">
        <f t="shared" si="6"/>
        <v>0.15386266607981069</v>
      </c>
      <c r="AD38" s="4">
        <f t="shared" si="17"/>
        <v>153.86266607981071</v>
      </c>
      <c r="AF38" s="5">
        <f t="shared" ca="1" si="18"/>
        <v>6.5235758982462991E-2</v>
      </c>
      <c r="AG38" s="1">
        <f t="shared" ca="1" si="7"/>
        <v>2.224123543368387E-7</v>
      </c>
      <c r="AH38" s="1">
        <f t="shared" si="8"/>
        <v>2.2241235433683904E-7</v>
      </c>
      <c r="AI38" s="5">
        <f t="shared" ca="1" si="19"/>
        <v>6.5235758982462991E-2</v>
      </c>
      <c r="AJ38" s="4">
        <f t="shared" ca="1" si="20"/>
        <v>65.235758982462997</v>
      </c>
    </row>
    <row r="39" spans="7:36" x14ac:dyDescent="0.25">
      <c r="G39">
        <f t="shared" si="21"/>
        <v>33</v>
      </c>
      <c r="H39" s="4">
        <f t="shared" si="22"/>
        <v>2.3061224489795915</v>
      </c>
      <c r="I39" s="5">
        <f t="shared" si="9"/>
        <v>2.3061224489795916E-3</v>
      </c>
      <c r="K39" s="5">
        <f t="shared" si="0"/>
        <v>0.11749691328018855</v>
      </c>
      <c r="L39" s="4">
        <f t="shared" si="10"/>
        <v>117.49691328018855</v>
      </c>
      <c r="N39" s="5">
        <f t="shared" si="11"/>
        <v>-2.6870957945708897E-2</v>
      </c>
      <c r="O39" s="4">
        <f t="shared" si="23"/>
        <v>929.0551954852881</v>
      </c>
      <c r="Q39" s="5">
        <f t="shared" ca="1" si="2"/>
        <v>0.12643466591245542</v>
      </c>
      <c r="R39" s="1">
        <f t="shared" ca="1" si="12"/>
        <v>8.9929855485222936E-4</v>
      </c>
      <c r="S39" s="1">
        <f t="shared" ca="1" si="13"/>
        <v>1.7326350786223754E-6</v>
      </c>
      <c r="T39" s="1">
        <f t="shared" ca="1" si="14"/>
        <v>183333333.33788353</v>
      </c>
      <c r="U39" s="1">
        <f t="shared" si="3"/>
        <v>183333333.33333334</v>
      </c>
      <c r="V39" s="5">
        <f t="shared" ca="1" si="15"/>
        <v>0.12643466591253386</v>
      </c>
      <c r="W39" s="4">
        <f t="shared" ca="1" si="16"/>
        <v>126.43466591245542</v>
      </c>
      <c r="Y39" s="4">
        <f t="shared" si="4"/>
        <v>100</v>
      </c>
      <c r="Z39" s="4"/>
      <c r="AA39" s="4">
        <f t="shared" si="5"/>
        <v>88.612244897959187</v>
      </c>
      <c r="AC39" s="5">
        <f t="shared" si="6"/>
        <v>0.15105852281164717</v>
      </c>
      <c r="AD39" s="4">
        <f t="shared" si="17"/>
        <v>151.05852281164718</v>
      </c>
      <c r="AF39" s="5">
        <f t="shared" ca="1" si="18"/>
        <v>6.4901538192948582E-2</v>
      </c>
      <c r="AG39" s="1">
        <f t="shared" ca="1" si="7"/>
        <v>2.224123543368387E-7</v>
      </c>
      <c r="AH39" s="1">
        <f t="shared" si="8"/>
        <v>2.2241235433683904E-7</v>
      </c>
      <c r="AI39" s="5">
        <f t="shared" ca="1" si="19"/>
        <v>6.4901538192948582E-2</v>
      </c>
      <c r="AJ39" s="4">
        <f t="shared" ca="1" si="20"/>
        <v>64.901538192948578</v>
      </c>
    </row>
    <row r="40" spans="7:36" x14ac:dyDescent="0.25">
      <c r="G40">
        <f t="shared" si="21"/>
        <v>34</v>
      </c>
      <c r="H40" s="4">
        <f t="shared" si="22"/>
        <v>2.3469387755102042</v>
      </c>
      <c r="I40" s="5">
        <f t="shared" si="9"/>
        <v>2.346938775510204E-3</v>
      </c>
      <c r="K40" s="5">
        <f t="shared" si="0"/>
        <v>0.11553441150530683</v>
      </c>
      <c r="L40" s="4">
        <f t="shared" si="10"/>
        <v>115.53441150530682</v>
      </c>
      <c r="N40" s="5">
        <f t="shared" si="11"/>
        <v>-4.8507704350528959E-2</v>
      </c>
      <c r="O40" s="4">
        <f t="shared" si="23"/>
        <v>464.52759774264405</v>
      </c>
      <c r="Q40" s="5">
        <f t="shared" ca="1" si="2"/>
        <v>0.12451212339342449</v>
      </c>
      <c r="R40" s="1">
        <f t="shared" ca="1" si="12"/>
        <v>9.0073925203692324E-4</v>
      </c>
      <c r="S40" s="1">
        <f t="shared" ca="1" si="13"/>
        <v>1.6809866654846728E-6</v>
      </c>
      <c r="T40" s="1">
        <f t="shared" ca="1" si="14"/>
        <v>183333333.33747178</v>
      </c>
      <c r="U40" s="1">
        <f t="shared" si="3"/>
        <v>183333333.33333334</v>
      </c>
      <c r="V40" s="5">
        <f t="shared" ca="1" si="15"/>
        <v>0.12451212339349475</v>
      </c>
      <c r="W40" s="4">
        <f t="shared" ca="1" si="16"/>
        <v>124.51212339342449</v>
      </c>
      <c r="Y40" s="4">
        <f t="shared" si="4"/>
        <v>100</v>
      </c>
      <c r="Z40" s="4"/>
      <c r="AA40" s="4">
        <f t="shared" si="5"/>
        <v>88.693877551020421</v>
      </c>
      <c r="AC40" s="5">
        <f t="shared" si="6"/>
        <v>0.14835049526319263</v>
      </c>
      <c r="AD40" s="4">
        <f t="shared" si="17"/>
        <v>148.35049526319264</v>
      </c>
      <c r="AF40" s="5">
        <f t="shared" ca="1" si="18"/>
        <v>6.4576010441466131E-2</v>
      </c>
      <c r="AG40" s="1">
        <f t="shared" ca="1" si="7"/>
        <v>2.2241235433683904E-7</v>
      </c>
      <c r="AH40" s="1">
        <f t="shared" si="8"/>
        <v>2.2241235433683904E-7</v>
      </c>
      <c r="AI40" s="5">
        <f t="shared" ca="1" si="19"/>
        <v>6.4576010441466131E-2</v>
      </c>
      <c r="AJ40" s="4">
        <f t="shared" ca="1" si="20"/>
        <v>64.576010441466124</v>
      </c>
    </row>
    <row r="41" spans="7:36" x14ac:dyDescent="0.25">
      <c r="G41">
        <f t="shared" si="21"/>
        <v>35</v>
      </c>
      <c r="H41" s="4">
        <f t="shared" si="22"/>
        <v>2.3877551020408161</v>
      </c>
      <c r="I41" s="5">
        <f t="shared" si="9"/>
        <v>2.387755102040816E-3</v>
      </c>
      <c r="K41" s="5">
        <f t="shared" si="0"/>
        <v>0.1136403992381657</v>
      </c>
      <c r="L41" s="4">
        <f t="shared" si="10"/>
        <v>113.6403992381657</v>
      </c>
      <c r="N41" s="5">
        <f t="shared" si="11"/>
        <v>-0.18586090267555405</v>
      </c>
      <c r="O41" s="4">
        <f t="shared" si="23"/>
        <v>232.26379887132202</v>
      </c>
      <c r="Q41" s="5">
        <f t="shared" ca="1" si="2"/>
        <v>0.12265878124136592</v>
      </c>
      <c r="R41" s="1">
        <f t="shared" ca="1" si="12"/>
        <v>9.0219552944090155E-4</v>
      </c>
      <c r="S41" s="1">
        <f t="shared" ca="1" si="13"/>
        <v>1.6319387633119901E-6</v>
      </c>
      <c r="T41" s="1">
        <f t="shared" ca="1" si="14"/>
        <v>183333333.33708847</v>
      </c>
      <c r="U41" s="1">
        <f t="shared" si="3"/>
        <v>183333333.33333334</v>
      </c>
      <c r="V41" s="5">
        <f t="shared" ca="1" si="15"/>
        <v>0.12265878124142873</v>
      </c>
      <c r="W41" s="4">
        <f t="shared" ca="1" si="16"/>
        <v>122.65878124136592</v>
      </c>
      <c r="Y41" s="4">
        <f t="shared" si="4"/>
        <v>100</v>
      </c>
      <c r="Z41" s="4"/>
      <c r="AA41" s="4">
        <f t="shared" si="5"/>
        <v>88.775510204081641</v>
      </c>
      <c r="AC41" s="5">
        <f t="shared" si="6"/>
        <v>0.14573365442317993</v>
      </c>
      <c r="AD41" s="4">
        <f t="shared" si="17"/>
        <v>145.73365442317993</v>
      </c>
      <c r="AF41" s="5">
        <f t="shared" ca="1" si="18"/>
        <v>6.4258825722118579E-2</v>
      </c>
      <c r="AG41" s="1">
        <f t="shared" ca="1" si="7"/>
        <v>2.2241235433683912E-7</v>
      </c>
      <c r="AH41" s="1">
        <f t="shared" si="8"/>
        <v>2.2241235433683904E-7</v>
      </c>
      <c r="AI41" s="5">
        <f t="shared" ca="1" si="19"/>
        <v>6.4258825722118579E-2</v>
      </c>
      <c r="AJ41" s="4">
        <f t="shared" ca="1" si="20"/>
        <v>64.258825722118573</v>
      </c>
    </row>
    <row r="42" spans="7:36" x14ac:dyDescent="0.25">
      <c r="G42">
        <f t="shared" si="21"/>
        <v>36</v>
      </c>
      <c r="H42" s="4">
        <f t="shared" si="22"/>
        <v>2.4285714285714284</v>
      </c>
      <c r="I42" s="5">
        <f t="shared" si="9"/>
        <v>2.4285714285714284E-3</v>
      </c>
      <c r="K42" s="5">
        <f t="shared" si="0"/>
        <v>0.11181142322627406</v>
      </c>
      <c r="L42" s="4">
        <f t="shared" si="10"/>
        <v>111.81142322627406</v>
      </c>
      <c r="N42" s="5">
        <f t="shared" si="11"/>
        <v>0.11613189943566102</v>
      </c>
      <c r="O42" s="4">
        <f t="shared" si="23"/>
        <v>116.13189943566101</v>
      </c>
      <c r="Q42" s="5">
        <f t="shared" ca="1" si="2"/>
        <v>0.12087117940211263</v>
      </c>
      <c r="R42" s="1">
        <f t="shared" ca="1" si="12"/>
        <v>9.0366760862696808E-4</v>
      </c>
      <c r="S42" s="1">
        <f t="shared" ca="1" si="13"/>
        <v>1.5853209553408729E-6</v>
      </c>
      <c r="T42" s="1">
        <f t="shared" ca="1" si="14"/>
        <v>183333333.33673242</v>
      </c>
      <c r="U42" s="1">
        <f t="shared" si="3"/>
        <v>183333333.33333334</v>
      </c>
      <c r="V42" s="5">
        <f t="shared" ca="1" si="15"/>
        <v>0.12087117940216865</v>
      </c>
      <c r="W42" s="4">
        <f t="shared" ca="1" si="16"/>
        <v>120.87117940211263</v>
      </c>
      <c r="Y42" s="4">
        <f t="shared" si="4"/>
        <v>100</v>
      </c>
      <c r="Z42" s="4"/>
      <c r="AA42" s="4">
        <f t="shared" si="5"/>
        <v>88.857142857142861</v>
      </c>
      <c r="AC42" s="5">
        <f t="shared" si="6"/>
        <v>0.14320340264244391</v>
      </c>
      <c r="AD42" s="4">
        <f t="shared" si="17"/>
        <v>143.2034026424439</v>
      </c>
      <c r="AF42" s="5">
        <f t="shared" ca="1" si="18"/>
        <v>6.3949653741795773E-2</v>
      </c>
      <c r="AG42" s="1">
        <f t="shared" ca="1" si="7"/>
        <v>2.2241235433683862E-7</v>
      </c>
      <c r="AH42" s="1">
        <f t="shared" si="8"/>
        <v>2.2241235433683904E-7</v>
      </c>
      <c r="AI42" s="5">
        <f t="shared" ca="1" si="19"/>
        <v>6.3949653741795773E-2</v>
      </c>
      <c r="AJ42" s="4">
        <f t="shared" ca="1" si="20"/>
        <v>63.949653741795771</v>
      </c>
    </row>
    <row r="43" spans="7:36" x14ac:dyDescent="0.25">
      <c r="G43">
        <f t="shared" si="21"/>
        <v>37</v>
      </c>
      <c r="H43" s="4">
        <f t="shared" si="22"/>
        <v>2.4693877551020407</v>
      </c>
      <c r="I43" s="5">
        <f t="shared" si="9"/>
        <v>2.4693877551020408E-3</v>
      </c>
      <c r="K43" s="5">
        <f t="shared" si="0"/>
        <v>0.11004425853135502</v>
      </c>
      <c r="L43" s="4">
        <f t="shared" si="10"/>
        <v>110.04425853135503</v>
      </c>
      <c r="N43" s="5">
        <f t="shared" si="11"/>
        <v>4.6582352072501457E-2</v>
      </c>
      <c r="O43" s="4">
        <f t="shared" si="23"/>
        <v>46.582352072501457</v>
      </c>
      <c r="Q43" s="5">
        <f t="shared" ca="1" si="2"/>
        <v>0.11914608587765531</v>
      </c>
      <c r="R43" s="1">
        <f t="shared" ca="1" si="12"/>
        <v>9.0515570566730935E-4</v>
      </c>
      <c r="S43" s="1">
        <f t="shared" ca="1" si="13"/>
        <v>1.540976646810887E-6</v>
      </c>
      <c r="T43" s="1">
        <f t="shared" ca="1" si="14"/>
        <v>183333333.3364031</v>
      </c>
      <c r="U43" s="1">
        <f t="shared" si="3"/>
        <v>183333333.33333334</v>
      </c>
      <c r="V43" s="5">
        <f t="shared" ca="1" si="15"/>
        <v>0.11914608587770519</v>
      </c>
      <c r="W43" s="4">
        <f t="shared" ca="1" si="16"/>
        <v>119.14608587765531</v>
      </c>
      <c r="Y43" s="4">
        <f t="shared" si="4"/>
        <v>100</v>
      </c>
      <c r="Z43" s="4"/>
      <c r="AA43" s="4">
        <f t="shared" si="5"/>
        <v>88.938775510204081</v>
      </c>
      <c r="AC43" s="5">
        <f t="shared" si="6"/>
        <v>0.14075544624862377</v>
      </c>
      <c r="AD43" s="4">
        <f t="shared" si="17"/>
        <v>140.75544624862377</v>
      </c>
      <c r="AF43" s="5">
        <f t="shared" ca="1" si="18"/>
        <v>6.3648182500378236E-2</v>
      </c>
      <c r="AG43" s="1">
        <f t="shared" ca="1" si="7"/>
        <v>2.2241235433683862E-7</v>
      </c>
      <c r="AH43" s="1">
        <f t="shared" si="8"/>
        <v>2.2241235433683904E-7</v>
      </c>
      <c r="AI43" s="5">
        <f t="shared" ca="1" si="19"/>
        <v>6.3648182500378236E-2</v>
      </c>
      <c r="AJ43" s="4">
        <f t="shared" ca="1" si="20"/>
        <v>63.648182500378233</v>
      </c>
    </row>
    <row r="44" spans="7:36" x14ac:dyDescent="0.25">
      <c r="G44">
        <f t="shared" si="21"/>
        <v>38</v>
      </c>
      <c r="H44" s="4">
        <f t="shared" si="22"/>
        <v>2.510204081632653</v>
      </c>
      <c r="I44" s="5">
        <f t="shared" si="9"/>
        <v>2.5102040816326531E-3</v>
      </c>
      <c r="K44" s="5">
        <f t="shared" si="0"/>
        <v>0.10833588996721484</v>
      </c>
      <c r="L44" s="4">
        <f t="shared" si="10"/>
        <v>108.33588996721484</v>
      </c>
      <c r="N44" s="5">
        <f t="shared" si="11"/>
        <v>3.0041732195565579E-2</v>
      </c>
      <c r="O44" s="4">
        <f t="shared" si="23"/>
        <v>30.041732195565579</v>
      </c>
      <c r="Q44" s="5">
        <f t="shared" ca="1" si="2"/>
        <v>0.11748047815570559</v>
      </c>
      <c r="R44" s="1">
        <f t="shared" ca="1" si="12"/>
        <v>9.0666003091253999E-4</v>
      </c>
      <c r="S44" s="1">
        <f t="shared" ca="1" si="13"/>
        <v>1.4987617358352295E-6</v>
      </c>
      <c r="T44" s="1">
        <f t="shared" ca="1" si="14"/>
        <v>183333333.33609855</v>
      </c>
      <c r="U44" s="1">
        <f t="shared" si="3"/>
        <v>183333333.33333334</v>
      </c>
      <c r="V44" s="5">
        <f t="shared" ca="1" si="15"/>
        <v>0.11748047815574988</v>
      </c>
      <c r="W44" s="4">
        <f t="shared" ca="1" si="16"/>
        <v>117.48047815570558</v>
      </c>
      <c r="Y44" s="4">
        <f t="shared" si="4"/>
        <v>100</v>
      </c>
      <c r="Z44" s="4"/>
      <c r="AA44" s="4">
        <f t="shared" si="5"/>
        <v>89.020408163265316</v>
      </c>
      <c r="AC44" s="5">
        <f t="shared" si="6"/>
        <v>0.13838577083260167</v>
      </c>
      <c r="AD44" s="4">
        <f t="shared" si="17"/>
        <v>138.38577083260168</v>
      </c>
      <c r="AF44" s="5">
        <f t="shared" ca="1" si="18"/>
        <v>6.3354116994747037E-2</v>
      </c>
      <c r="AG44" s="1">
        <f t="shared" ca="1" si="7"/>
        <v>2.2241235433683862E-7</v>
      </c>
      <c r="AH44" s="1">
        <f t="shared" si="8"/>
        <v>2.2241235433683904E-7</v>
      </c>
      <c r="AI44" s="5">
        <f t="shared" ca="1" si="19"/>
        <v>6.3354116994747037E-2</v>
      </c>
      <c r="AJ44" s="4">
        <f t="shared" ca="1" si="20"/>
        <v>63.354116994747038</v>
      </c>
    </row>
    <row r="45" spans="7:36" x14ac:dyDescent="0.25">
      <c r="G45">
        <f t="shared" si="21"/>
        <v>39</v>
      </c>
      <c r="H45" s="4">
        <f t="shared" si="22"/>
        <v>2.5510204081632653</v>
      </c>
      <c r="I45" s="5">
        <f t="shared" si="9"/>
        <v>2.5510204081632651E-3</v>
      </c>
      <c r="K45" s="5">
        <f t="shared" si="0"/>
        <v>0.10668349531957616</v>
      </c>
      <c r="L45" s="4">
        <f t="shared" si="10"/>
        <v>106.68349531957617</v>
      </c>
      <c r="N45" s="5">
        <f t="shared" si="11"/>
        <v>2.2645785286397678E-2</v>
      </c>
      <c r="O45" s="4">
        <f t="shared" si="23"/>
        <v>22.645785286397679</v>
      </c>
      <c r="Q45" s="5">
        <f t="shared" ca="1" si="2"/>
        <v>0.11587152642183693</v>
      </c>
      <c r="R45" s="1">
        <f t="shared" ca="1" si="12"/>
        <v>9.0818078875927477E-4</v>
      </c>
      <c r="S45" s="1">
        <f t="shared" ca="1" si="13"/>
        <v>1.4585434312336318E-6</v>
      </c>
      <c r="T45" s="1">
        <f t="shared" ca="1" si="14"/>
        <v>183333333.33581805</v>
      </c>
      <c r="U45" s="1">
        <f t="shared" si="3"/>
        <v>183333333.33333334</v>
      </c>
      <c r="V45" s="5">
        <f t="shared" ca="1" si="15"/>
        <v>0.11587152642187619</v>
      </c>
      <c r="W45" s="4">
        <f t="shared" ca="1" si="16"/>
        <v>115.87152642183693</v>
      </c>
      <c r="Y45" s="4">
        <f t="shared" si="4"/>
        <v>100</v>
      </c>
      <c r="Z45" s="4"/>
      <c r="AA45" s="4">
        <f t="shared" si="5"/>
        <v>89.102040816326536</v>
      </c>
      <c r="AC45" s="5">
        <f t="shared" si="6"/>
        <v>0.13609061890744334</v>
      </c>
      <c r="AD45" s="4">
        <f t="shared" si="17"/>
        <v>136.09061890744334</v>
      </c>
      <c r="AF45" s="5">
        <f t="shared" ca="1" si="18"/>
        <v>6.3067178033987051E-2</v>
      </c>
      <c r="AG45" s="1">
        <f t="shared" ca="1" si="7"/>
        <v>2.2241235433683862E-7</v>
      </c>
      <c r="AH45" s="1">
        <f t="shared" si="8"/>
        <v>2.2241235433683904E-7</v>
      </c>
      <c r="AI45" s="5">
        <f t="shared" ca="1" si="19"/>
        <v>6.3067178033987051E-2</v>
      </c>
      <c r="AJ45" s="4">
        <f t="shared" ca="1" si="20"/>
        <v>63.067178033987048</v>
      </c>
    </row>
    <row r="46" spans="7:36" x14ac:dyDescent="0.25">
      <c r="G46">
        <f t="shared" si="21"/>
        <v>40</v>
      </c>
      <c r="H46" s="4">
        <f t="shared" si="22"/>
        <v>2.5918367346938771</v>
      </c>
      <c r="I46" s="5">
        <f t="shared" si="9"/>
        <v>2.5918367346938771E-3</v>
      </c>
      <c r="K46" s="5">
        <f t="shared" si="0"/>
        <v>0.10508443015143884</v>
      </c>
      <c r="L46" s="4">
        <f t="shared" si="10"/>
        <v>105.08443015143884</v>
      </c>
      <c r="N46" s="5">
        <f t="shared" si="11"/>
        <v>1.8463426511168602E-2</v>
      </c>
      <c r="O46" s="4">
        <f t="shared" si="23"/>
        <v>18.463426511168603</v>
      </c>
      <c r="Q46" s="5">
        <f t="shared" ca="1" si="2"/>
        <v>0.11431657835780074</v>
      </c>
      <c r="R46" s="1">
        <f t="shared" ca="1" si="12"/>
        <v>9.0971817741706098E-4</v>
      </c>
      <c r="S46" s="1">
        <f t="shared" ca="1" si="13"/>
        <v>1.4201991990281002E-6</v>
      </c>
      <c r="T46" s="1">
        <f t="shared" ca="1" si="14"/>
        <v>183333333.33556065</v>
      </c>
      <c r="U46" s="1">
        <f t="shared" si="3"/>
        <v>183333333.33333334</v>
      </c>
      <c r="V46" s="5">
        <f t="shared" ca="1" si="15"/>
        <v>0.11431657835783546</v>
      </c>
      <c r="W46" s="4">
        <f t="shared" ca="1" si="16"/>
        <v>114.31657835780074</v>
      </c>
      <c r="Y46" s="4">
        <f t="shared" si="4"/>
        <v>100</v>
      </c>
      <c r="Z46" s="4"/>
      <c r="AA46" s="4">
        <f t="shared" si="5"/>
        <v>89.183673469387756</v>
      </c>
      <c r="AC46" s="5">
        <f t="shared" si="6"/>
        <v>0.13386646967830476</v>
      </c>
      <c r="AD46" s="4">
        <f t="shared" si="17"/>
        <v>133.86646967830475</v>
      </c>
      <c r="AF46" s="5">
        <f t="shared" ca="1" si="18"/>
        <v>6.2787101154632527E-2</v>
      </c>
      <c r="AG46" s="1">
        <f t="shared" ca="1" si="7"/>
        <v>2.2241235433683896E-7</v>
      </c>
      <c r="AH46" s="1">
        <f t="shared" si="8"/>
        <v>2.2241235433683904E-7</v>
      </c>
      <c r="AI46" s="5">
        <f t="shared" ca="1" si="19"/>
        <v>6.2787101154632527E-2</v>
      </c>
      <c r="AJ46" s="4">
        <f t="shared" ca="1" si="20"/>
        <v>62.787101154632524</v>
      </c>
    </row>
    <row r="47" spans="7:36" x14ac:dyDescent="0.25">
      <c r="G47">
        <f t="shared" si="21"/>
        <v>41</v>
      </c>
      <c r="H47" s="4">
        <f t="shared" si="22"/>
        <v>2.6326530612244898</v>
      </c>
      <c r="I47" s="5">
        <f t="shared" si="9"/>
        <v>2.6326530612244899E-3</v>
      </c>
      <c r="K47" s="5">
        <f t="shared" si="0"/>
        <v>0.10353621402189589</v>
      </c>
      <c r="L47" s="4">
        <f t="shared" si="10"/>
        <v>103.53621402189589</v>
      </c>
      <c r="N47" s="5">
        <f t="shared" si="11"/>
        <v>1.5780911788726235E-2</v>
      </c>
      <c r="O47" s="4">
        <f t="shared" si="23"/>
        <v>15.780911788726236</v>
      </c>
      <c r="Q47" s="5">
        <f t="shared" ca="1" si="2"/>
        <v>0.11281314535397047</v>
      </c>
      <c r="R47" s="1">
        <f t="shared" ca="1" si="12"/>
        <v>9.1127238867546689E-4</v>
      </c>
      <c r="S47" s="1">
        <f t="shared" ca="1" si="13"/>
        <v>1.383615821827899E-6</v>
      </c>
      <c r="T47" s="1">
        <f t="shared" ca="1" si="14"/>
        <v>183333333.33532473</v>
      </c>
      <c r="U47" s="1">
        <f t="shared" si="3"/>
        <v>183333333.33333334</v>
      </c>
      <c r="V47" s="5">
        <f t="shared" ca="1" si="15"/>
        <v>0.1128131453540011</v>
      </c>
      <c r="W47" s="4">
        <f t="shared" ca="1" si="16"/>
        <v>112.81314535397047</v>
      </c>
      <c r="Y47" s="4">
        <f t="shared" si="4"/>
        <v>100</v>
      </c>
      <c r="Z47" s="4"/>
      <c r="AA47" s="4">
        <f t="shared" si="5"/>
        <v>89.26530612244899</v>
      </c>
      <c r="AC47" s="5">
        <f t="shared" si="6"/>
        <v>0.13171002069420826</v>
      </c>
      <c r="AD47" s="4">
        <f t="shared" si="17"/>
        <v>131.71002069420825</v>
      </c>
      <c r="AF47" s="5">
        <f t="shared" ca="1" si="18"/>
        <v>6.2513635626080422E-2</v>
      </c>
      <c r="AG47" s="1">
        <f t="shared" ca="1" si="7"/>
        <v>2.224123543368387E-7</v>
      </c>
      <c r="AH47" s="1">
        <f t="shared" si="8"/>
        <v>2.2241235433683904E-7</v>
      </c>
      <c r="AI47" s="5">
        <f t="shared" ca="1" si="19"/>
        <v>6.2513635626080422E-2</v>
      </c>
      <c r="AJ47" s="4">
        <f t="shared" ca="1" si="20"/>
        <v>62.513635626080422</v>
      </c>
    </row>
    <row r="48" spans="7:36" x14ac:dyDescent="0.25">
      <c r="G48">
        <f t="shared" si="21"/>
        <v>42</v>
      </c>
      <c r="H48" s="4">
        <f t="shared" si="22"/>
        <v>2.6734693877551017</v>
      </c>
      <c r="I48" s="5">
        <f t="shared" si="9"/>
        <v>2.6734693877551018E-3</v>
      </c>
      <c r="K48" s="5">
        <f t="shared" si="0"/>
        <v>0.10203651796734756</v>
      </c>
      <c r="L48" s="4">
        <f t="shared" si="10"/>
        <v>102.03651796734755</v>
      </c>
      <c r="N48" s="5">
        <f t="shared" si="11"/>
        <v>1.3919143059435753E-2</v>
      </c>
      <c r="O48" s="4">
        <f t="shared" si="23"/>
        <v>13.919143059435754</v>
      </c>
      <c r="Q48" s="5">
        <f t="shared" ca="1" si="2"/>
        <v>0.11135888998488916</v>
      </c>
      <c r="R48" s="1">
        <f t="shared" ca="1" si="12"/>
        <v>9.1284360767216008E-4</v>
      </c>
      <c r="S48" s="1">
        <f t="shared" ca="1" si="13"/>
        <v>1.3486885574748013E-6</v>
      </c>
      <c r="T48" s="1">
        <f t="shared" ca="1" si="14"/>
        <v>183333333.33510894</v>
      </c>
      <c r="U48" s="1">
        <f t="shared" si="3"/>
        <v>183333333.33333334</v>
      </c>
      <c r="V48" s="5">
        <f t="shared" ca="1" si="15"/>
        <v>0.11135888998491612</v>
      </c>
      <c r="W48" s="4">
        <f t="shared" ca="1" si="16"/>
        <v>111.35888998488916</v>
      </c>
      <c r="Y48" s="4">
        <f t="shared" si="4"/>
        <v>100</v>
      </c>
      <c r="Z48" s="4"/>
      <c r="AA48" s="4">
        <f t="shared" si="5"/>
        <v>89.34693877551021</v>
      </c>
      <c r="AC48" s="5">
        <f t="shared" si="6"/>
        <v>0.12961817118057184</v>
      </c>
      <c r="AD48" s="4">
        <f t="shared" si="17"/>
        <v>129.61817118057184</v>
      </c>
      <c r="AF48" s="5">
        <f t="shared" ca="1" si="18"/>
        <v>6.2246543537407537E-2</v>
      </c>
      <c r="AG48" s="1">
        <f t="shared" ca="1" si="7"/>
        <v>2.2241235433683881E-7</v>
      </c>
      <c r="AH48" s="1">
        <f t="shared" si="8"/>
        <v>2.2241235433683904E-7</v>
      </c>
      <c r="AI48" s="5">
        <f t="shared" ca="1" si="19"/>
        <v>6.2246543537407537E-2</v>
      </c>
      <c r="AJ48" s="4">
        <f t="shared" ca="1" si="20"/>
        <v>62.24654353740754</v>
      </c>
    </row>
    <row r="49" spans="7:36" x14ac:dyDescent="0.25">
      <c r="G49">
        <f t="shared" si="21"/>
        <v>43</v>
      </c>
      <c r="H49" s="4">
        <f t="shared" si="22"/>
        <v>2.7142857142857144</v>
      </c>
      <c r="I49" s="5">
        <f t="shared" si="9"/>
        <v>2.7142857142857142E-3</v>
      </c>
      <c r="K49" s="5">
        <f t="shared" si="0"/>
        <v>0.10058315311223015</v>
      </c>
      <c r="L49" s="4">
        <f t="shared" si="10"/>
        <v>100.58315311223015</v>
      </c>
      <c r="N49" s="5">
        <f t="shared" si="11"/>
        <v>1.2555249679444573E-2</v>
      </c>
      <c r="O49" s="4">
        <f t="shared" si="23"/>
        <v>12.555249679444573</v>
      </c>
      <c r="Q49" s="5">
        <f t="shared" ca="1" si="2"/>
        <v>0.10995161461505883</v>
      </c>
      <c r="R49" s="1">
        <f t="shared" ca="1" si="12"/>
        <v>9.1443201266285272E-4</v>
      </c>
      <c r="S49" s="1">
        <f t="shared" ca="1" si="13"/>
        <v>1.3153203851446028E-6</v>
      </c>
      <c r="T49" s="1">
        <f t="shared" ca="1" si="14"/>
        <v>183333333.33491257</v>
      </c>
      <c r="U49" s="1">
        <f t="shared" si="3"/>
        <v>183333333.33333334</v>
      </c>
      <c r="V49" s="5">
        <f t="shared" ca="1" si="15"/>
        <v>0.1099516146150825</v>
      </c>
      <c r="W49" s="4">
        <f t="shared" ca="1" si="16"/>
        <v>109.95161461505883</v>
      </c>
      <c r="Y49" s="4">
        <f t="shared" si="4"/>
        <v>100</v>
      </c>
      <c r="Z49" s="4"/>
      <c r="AA49" s="4">
        <f t="shared" si="5"/>
        <v>89.428571428571445</v>
      </c>
      <c r="AC49" s="5">
        <f t="shared" si="6"/>
        <v>0.12758800687557009</v>
      </c>
      <c r="AD49" s="4">
        <f t="shared" si="17"/>
        <v>127.58800687557009</v>
      </c>
      <c r="AF49" s="5">
        <f t="shared" ca="1" si="18"/>
        <v>6.1985598957798461E-2</v>
      </c>
      <c r="AG49" s="1">
        <f t="shared" ca="1" si="7"/>
        <v>2.2241235433683881E-7</v>
      </c>
      <c r="AH49" s="1">
        <f t="shared" si="8"/>
        <v>2.2241235433683904E-7</v>
      </c>
      <c r="AI49" s="5">
        <f t="shared" ca="1" si="19"/>
        <v>6.1985598957798461E-2</v>
      </c>
      <c r="AJ49" s="4">
        <f t="shared" ca="1" si="20"/>
        <v>61.985598957798459</v>
      </c>
    </row>
    <row r="50" spans="7:36" x14ac:dyDescent="0.25">
      <c r="G50">
        <f t="shared" si="21"/>
        <v>44</v>
      </c>
      <c r="H50" s="4">
        <f t="shared" si="22"/>
        <v>2.7551020408163263</v>
      </c>
      <c r="I50" s="5">
        <f t="shared" si="9"/>
        <v>2.7551020408163262E-3</v>
      </c>
      <c r="K50" s="5">
        <f t="shared" si="0"/>
        <v>9.9174060292124583E-2</v>
      </c>
      <c r="L50" s="4">
        <f t="shared" si="10"/>
        <v>99.17406029212458</v>
      </c>
      <c r="N50" s="5">
        <f t="shared" si="11"/>
        <v>1.1516089967832564E-2</v>
      </c>
      <c r="O50" s="4">
        <f t="shared" si="23"/>
        <v>11.516089967832563</v>
      </c>
      <c r="Q50" s="5">
        <f t="shared" ca="1" si="2"/>
        <v>0.10858925101786589</v>
      </c>
      <c r="R50" s="1">
        <f t="shared" ca="1" si="12"/>
        <v>9.1603777479399141E-4</v>
      </c>
      <c r="S50" s="1">
        <f t="shared" ca="1" si="13"/>
        <v>1.2834213286584249E-6</v>
      </c>
      <c r="T50" s="1">
        <f t="shared" ca="1" si="14"/>
        <v>183333333.33473447</v>
      </c>
      <c r="U50" s="1">
        <f t="shared" si="3"/>
        <v>183333333.33333334</v>
      </c>
      <c r="V50" s="5">
        <f t="shared" ca="1" si="15"/>
        <v>0.10858925101788663</v>
      </c>
      <c r="W50" s="4">
        <f t="shared" ca="1" si="16"/>
        <v>108.58925101786589</v>
      </c>
      <c r="Y50" s="4">
        <f t="shared" si="4"/>
        <v>100</v>
      </c>
      <c r="Z50" s="4"/>
      <c r="AA50" s="4">
        <f t="shared" si="5"/>
        <v>89.510204081632651</v>
      </c>
      <c r="AC50" s="5">
        <f t="shared" si="6"/>
        <v>0.12561678621437497</v>
      </c>
      <c r="AD50" s="4">
        <f t="shared" si="17"/>
        <v>125.61678621437497</v>
      </c>
      <c r="AF50" s="5">
        <f t="shared" ca="1" si="18"/>
        <v>6.1730587163643519E-2</v>
      </c>
      <c r="AG50" s="1">
        <f t="shared" ca="1" si="7"/>
        <v>2.2241235433683888E-7</v>
      </c>
      <c r="AH50" s="1">
        <f t="shared" si="8"/>
        <v>2.2241235433683904E-7</v>
      </c>
      <c r="AI50" s="5">
        <f t="shared" ca="1" si="19"/>
        <v>6.1730587163643519E-2</v>
      </c>
      <c r="AJ50" s="4">
        <f t="shared" ca="1" si="20"/>
        <v>61.73058716364352</v>
      </c>
    </row>
    <row r="51" spans="7:36" x14ac:dyDescent="0.25">
      <c r="G51">
        <f t="shared" si="21"/>
        <v>45</v>
      </c>
      <c r="H51" s="4">
        <f t="shared" si="22"/>
        <v>2.7959183673469385</v>
      </c>
      <c r="I51" s="5">
        <f t="shared" si="9"/>
        <v>2.7959183673469386E-3</v>
      </c>
      <c r="K51" s="5">
        <f t="shared" si="0"/>
        <v>9.7807300585789347E-2</v>
      </c>
      <c r="L51" s="4">
        <f t="shared" si="10"/>
        <v>97.807300585789349</v>
      </c>
      <c r="N51" s="5">
        <f t="shared" si="11"/>
        <v>1.0700473384392938E-2</v>
      </c>
      <c r="O51" s="4">
        <f t="shared" si="23"/>
        <v>10.700473384392938</v>
      </c>
      <c r="Q51" s="5">
        <f t="shared" ca="1" si="2"/>
        <v>0.10726985090421093</v>
      </c>
      <c r="R51" s="1">
        <f t="shared" ca="1" si="12"/>
        <v>9.1766105787906846E-4</v>
      </c>
      <c r="S51" s="1">
        <f t="shared" ca="1" si="13"/>
        <v>1.2529078480895424E-6</v>
      </c>
      <c r="T51" s="1">
        <f t="shared" ca="1" si="14"/>
        <v>183333333.33457276</v>
      </c>
      <c r="U51" s="1">
        <f t="shared" si="3"/>
        <v>183333333.33333334</v>
      </c>
      <c r="V51" s="5">
        <f t="shared" ca="1" si="15"/>
        <v>0.10726985090422905</v>
      </c>
      <c r="W51" s="4">
        <f t="shared" ca="1" si="16"/>
        <v>107.26985090421093</v>
      </c>
      <c r="Y51" s="4">
        <f t="shared" si="4"/>
        <v>100</v>
      </c>
      <c r="Z51" s="4"/>
      <c r="AA51" s="4">
        <f t="shared" si="5"/>
        <v>89.591836734693885</v>
      </c>
      <c r="AC51" s="5">
        <f t="shared" si="6"/>
        <v>0.123701927723535</v>
      </c>
      <c r="AD51" s="4">
        <f t="shared" si="17"/>
        <v>123.70192772353499</v>
      </c>
      <c r="AF51" s="5">
        <f t="shared" ca="1" si="18"/>
        <v>6.1481303926111251E-2</v>
      </c>
      <c r="AG51" s="1">
        <f t="shared" ca="1" si="7"/>
        <v>2.2241235433683896E-7</v>
      </c>
      <c r="AH51" s="1">
        <f t="shared" si="8"/>
        <v>2.2241235433683904E-7</v>
      </c>
      <c r="AI51" s="5">
        <f t="shared" ca="1" si="19"/>
        <v>6.1481303926111251E-2</v>
      </c>
      <c r="AJ51" s="4">
        <f t="shared" ca="1" si="20"/>
        <v>61.481303926111252</v>
      </c>
    </row>
    <row r="52" spans="7:36" x14ac:dyDescent="0.25">
      <c r="G52">
        <f t="shared" si="21"/>
        <v>46</v>
      </c>
      <c r="H52" s="4">
        <f t="shared" si="22"/>
        <v>2.8367346938775508</v>
      </c>
      <c r="I52" s="5">
        <f t="shared" si="9"/>
        <v>2.8367346938775509E-3</v>
      </c>
      <c r="K52" s="5">
        <f t="shared" si="0"/>
        <v>9.6481046664572592E-2</v>
      </c>
      <c r="L52" s="4">
        <f t="shared" si="10"/>
        <v>96.481046664572588</v>
      </c>
      <c r="N52" s="5">
        <f t="shared" si="11"/>
        <v>1.0045302545496368E-2</v>
      </c>
      <c r="O52" s="4">
        <f t="shared" si="23"/>
        <v>10.045302545496368</v>
      </c>
      <c r="Q52" s="5">
        <f t="shared" ca="1" si="2"/>
        <v>0.10599157726931839</v>
      </c>
      <c r="R52" s="1">
        <f t="shared" ca="1" si="12"/>
        <v>9.1930201817945099E-4</v>
      </c>
      <c r="S52" s="1">
        <f t="shared" ca="1" si="13"/>
        <v>1.2237022918938395E-6</v>
      </c>
      <c r="T52" s="1">
        <f t="shared" ca="1" si="14"/>
        <v>183333333.33442715</v>
      </c>
      <c r="U52" s="1">
        <f t="shared" si="3"/>
        <v>183333333.33333334</v>
      </c>
      <c r="V52" s="5">
        <f t="shared" ca="1" si="15"/>
        <v>0.1059915772693342</v>
      </c>
      <c r="W52" s="4">
        <f t="shared" ca="1" si="16"/>
        <v>105.99157726931838</v>
      </c>
      <c r="Y52" s="4">
        <f t="shared" si="4"/>
        <v>100</v>
      </c>
      <c r="Z52" s="4"/>
      <c r="AA52" s="4">
        <f t="shared" si="5"/>
        <v>89.673469387755105</v>
      </c>
      <c r="AC52" s="5">
        <f t="shared" si="6"/>
        <v>0.1218409985036104</v>
      </c>
      <c r="AD52" s="4">
        <f t="shared" si="17"/>
        <v>121.84099850361039</v>
      </c>
      <c r="AF52" s="5">
        <f t="shared" ca="1" si="18"/>
        <v>6.1237554853658074E-2</v>
      </c>
      <c r="AG52" s="1">
        <f t="shared" ca="1" si="7"/>
        <v>2.2241235433683881E-7</v>
      </c>
      <c r="AH52" s="1">
        <f t="shared" si="8"/>
        <v>2.2241235433683904E-7</v>
      </c>
      <c r="AI52" s="5">
        <f t="shared" ca="1" si="19"/>
        <v>6.1237554853658074E-2</v>
      </c>
      <c r="AJ52" s="4">
        <f t="shared" ca="1" si="20"/>
        <v>61.237554853658075</v>
      </c>
    </row>
    <row r="53" spans="7:36" x14ac:dyDescent="0.25">
      <c r="G53">
        <f t="shared" si="21"/>
        <v>47</v>
      </c>
      <c r="H53" s="4">
        <f t="shared" si="22"/>
        <v>2.8775510204081631</v>
      </c>
      <c r="I53" s="5">
        <f t="shared" si="9"/>
        <v>2.8775510204081633E-3</v>
      </c>
      <c r="K53" s="5">
        <f t="shared" si="0"/>
        <v>9.5193574878043696E-2</v>
      </c>
      <c r="L53" s="4">
        <f t="shared" si="10"/>
        <v>95.193574878043691</v>
      </c>
      <c r="N53" s="5">
        <f t="shared" si="11"/>
        <v>9.5091896895286281E-3</v>
      </c>
      <c r="O53" s="4">
        <f t="shared" si="23"/>
        <v>9.509189689528629</v>
      </c>
      <c r="Q53" s="5">
        <f t="shared" ca="1" si="2"/>
        <v>0.10475269647658837</v>
      </c>
      <c r="R53" s="1">
        <f t="shared" ca="1" si="12"/>
        <v>9.2096080419065945E-4</v>
      </c>
      <c r="S53" s="1">
        <f t="shared" ca="1" si="13"/>
        <v>1.1957324027740899E-6</v>
      </c>
      <c r="T53" s="1">
        <f t="shared" ca="1" si="14"/>
        <v>183333333.33429572</v>
      </c>
      <c r="U53" s="1">
        <f t="shared" si="3"/>
        <v>183333333.33333334</v>
      </c>
      <c r="V53" s="5">
        <f t="shared" ca="1" si="15"/>
        <v>0.10475269647660213</v>
      </c>
      <c r="W53" s="4">
        <f t="shared" ca="1" si="16"/>
        <v>104.75269647658837</v>
      </c>
      <c r="Y53" s="4">
        <f t="shared" si="4"/>
        <v>100</v>
      </c>
      <c r="Z53" s="4"/>
      <c r="AA53" s="4">
        <f t="shared" si="5"/>
        <v>89.755102040816325</v>
      </c>
      <c r="AC53" s="5">
        <f t="shared" si="6"/>
        <v>0.12003170369200904</v>
      </c>
      <c r="AD53" s="4">
        <f t="shared" si="17"/>
        <v>120.03170369200903</v>
      </c>
      <c r="AF53" s="5">
        <f t="shared" ca="1" si="18"/>
        <v>6.0999154784515723E-2</v>
      </c>
      <c r="AG53" s="1">
        <f t="shared" ca="1" si="7"/>
        <v>2.2241235433683888E-7</v>
      </c>
      <c r="AH53" s="1">
        <f t="shared" si="8"/>
        <v>2.2241235433683904E-7</v>
      </c>
      <c r="AI53" s="5">
        <f t="shared" ca="1" si="19"/>
        <v>6.0999154784515723E-2</v>
      </c>
      <c r="AJ53" s="4">
        <f t="shared" ca="1" si="20"/>
        <v>60.999154784515724</v>
      </c>
    </row>
    <row r="54" spans="7:36" x14ac:dyDescent="0.25">
      <c r="G54">
        <f t="shared" si="21"/>
        <v>48</v>
      </c>
      <c r="H54" s="4">
        <f t="shared" si="22"/>
        <v>2.9183673469387754</v>
      </c>
      <c r="I54" s="5">
        <f t="shared" si="9"/>
        <v>2.9183673469387753E-3</v>
      </c>
      <c r="K54" s="5">
        <f t="shared" si="0"/>
        <v>9.3943258003768237E-2</v>
      </c>
      <c r="L54" s="4">
        <f t="shared" si="10"/>
        <v>93.943258003768236</v>
      </c>
      <c r="N54" s="5">
        <f t="shared" si="11"/>
        <v>9.0638591139447517E-3</v>
      </c>
      <c r="O54" s="4">
        <f t="shared" si="23"/>
        <v>9.0638591139447513</v>
      </c>
      <c r="Q54" s="5">
        <f t="shared" ca="1" si="2"/>
        <v>0.10355157100643021</v>
      </c>
      <c r="R54" s="1">
        <f t="shared" ca="1" si="12"/>
        <v>9.2263755643494957E-4</v>
      </c>
      <c r="S54" s="1">
        <f t="shared" ca="1" si="13"/>
        <v>1.1689308713339478E-6</v>
      </c>
      <c r="T54" s="1">
        <f t="shared" ca="1" si="14"/>
        <v>183333333.3341777</v>
      </c>
      <c r="U54" s="1">
        <f t="shared" si="3"/>
        <v>183333333.33333334</v>
      </c>
      <c r="V54" s="5">
        <f t="shared" ca="1" si="15"/>
        <v>0.10355157100644213</v>
      </c>
      <c r="W54" s="4">
        <f t="shared" ca="1" si="16"/>
        <v>103.55157100643021</v>
      </c>
      <c r="Y54" s="4">
        <f t="shared" si="4"/>
        <v>100</v>
      </c>
      <c r="Z54" s="4"/>
      <c r="AA54" s="4">
        <f t="shared" si="5"/>
        <v>89.83673469387756</v>
      </c>
      <c r="AC54" s="5">
        <f t="shared" si="6"/>
        <v>0.11827187681006</v>
      </c>
      <c r="AD54" s="4">
        <f t="shared" si="17"/>
        <v>118.27187681006001</v>
      </c>
      <c r="AF54" s="5">
        <f t="shared" ca="1" si="18"/>
        <v>6.0765927224708569E-2</v>
      </c>
      <c r="AG54" s="1">
        <f t="shared" ca="1" si="7"/>
        <v>2.2241235433683888E-7</v>
      </c>
      <c r="AH54" s="1">
        <f t="shared" si="8"/>
        <v>2.2241235433683904E-7</v>
      </c>
      <c r="AI54" s="5">
        <f t="shared" ca="1" si="19"/>
        <v>6.0765927224708569E-2</v>
      </c>
      <c r="AJ54" s="4">
        <f t="shared" ca="1" si="20"/>
        <v>60.76592722470857</v>
      </c>
    </row>
    <row r="55" spans="7:36" x14ac:dyDescent="0.25">
      <c r="G55">
        <f t="shared" si="21"/>
        <v>49</v>
      </c>
      <c r="H55" s="4">
        <f t="shared" si="22"/>
        <v>2.9591836734693877</v>
      </c>
      <c r="I55" s="5">
        <f t="shared" si="9"/>
        <v>2.9591836734693877E-3</v>
      </c>
      <c r="K55" s="5">
        <f t="shared" si="0"/>
        <v>9.2728558597101177E-2</v>
      </c>
      <c r="L55" s="4">
        <f t="shared" si="10"/>
        <v>92.72855859710117</v>
      </c>
      <c r="N55" s="5">
        <f t="shared" si="11"/>
        <v>8.6893355763828541E-3</v>
      </c>
      <c r="O55" s="4">
        <f t="shared" si="23"/>
        <v>8.6893355763828541</v>
      </c>
      <c r="Q55" s="5">
        <f t="shared" ca="1" si="2"/>
        <v>0.10238665280597152</v>
      </c>
      <c r="R55" s="1">
        <f t="shared" ca="1" si="12"/>
        <v>9.2433240726113718E-4</v>
      </c>
      <c r="S55" s="1">
        <f t="shared" ca="1" si="13"/>
        <v>1.1432349323081523E-6</v>
      </c>
      <c r="T55" s="1">
        <f t="shared" ca="1" si="14"/>
        <v>183333333.33407229</v>
      </c>
      <c r="U55" s="1">
        <f t="shared" si="3"/>
        <v>183333333.33333334</v>
      </c>
      <c r="V55" s="5">
        <f t="shared" ca="1" si="15"/>
        <v>0.10238665280598183</v>
      </c>
      <c r="W55" s="4">
        <f t="shared" ca="1" si="16"/>
        <v>102.38665280597152</v>
      </c>
      <c r="Y55" s="4">
        <f t="shared" si="4"/>
        <v>100</v>
      </c>
      <c r="Z55" s="4"/>
      <c r="AA55" s="4">
        <f t="shared" si="5"/>
        <v>89.91836734693878</v>
      </c>
      <c r="AC55" s="5">
        <f t="shared" si="6"/>
        <v>0.11655947090895009</v>
      </c>
      <c r="AD55" s="4">
        <f t="shared" si="17"/>
        <v>116.55947090895009</v>
      </c>
      <c r="AF55" s="5">
        <f t="shared" ca="1" si="18"/>
        <v>6.0537703827604893E-2</v>
      </c>
      <c r="AG55" s="1">
        <f t="shared" ca="1" si="7"/>
        <v>2.2241235433683888E-7</v>
      </c>
      <c r="AH55" s="1">
        <f t="shared" si="8"/>
        <v>2.2241235433683904E-7</v>
      </c>
      <c r="AI55" s="5">
        <f t="shared" ca="1" si="19"/>
        <v>6.0537703827604893E-2</v>
      </c>
      <c r="AJ55" s="4">
        <f t="shared" ca="1" si="20"/>
        <v>60.537703827604894</v>
      </c>
    </row>
    <row r="56" spans="7:36" x14ac:dyDescent="0.25">
      <c r="G56">
        <f t="shared" si="21"/>
        <v>50</v>
      </c>
      <c r="H56" s="12">
        <f>D22</f>
        <v>3</v>
      </c>
      <c r="I56" s="5">
        <f t="shared" si="9"/>
        <v>3.0000000000000001E-3</v>
      </c>
      <c r="K56" s="5">
        <f t="shared" si="0"/>
        <v>9.1548022883854496E-2</v>
      </c>
      <c r="L56" s="4">
        <f t="shared" si="10"/>
        <v>91.5480228838545</v>
      </c>
      <c r="N56" s="5">
        <f t="shared" si="11"/>
        <v>8.3711066271015006E-3</v>
      </c>
      <c r="O56" s="4">
        <f t="shared" si="23"/>
        <v>8.3711066271015007</v>
      </c>
      <c r="Q56" s="5">
        <f t="shared" ca="1" si="2"/>
        <v>0.10125647718250698</v>
      </c>
      <c r="R56" s="1">
        <f t="shared" ca="1" si="12"/>
        <v>9.2604548065253298E-4</v>
      </c>
      <c r="S56" s="1">
        <f t="shared" ca="1" si="13"/>
        <v>1.1185859987870702E-6</v>
      </c>
      <c r="T56" s="1">
        <f t="shared" ca="1" si="14"/>
        <v>183333333.33397797</v>
      </c>
      <c r="U56" s="1">
        <f t="shared" si="3"/>
        <v>183333333.33333334</v>
      </c>
      <c r="V56" s="5">
        <f t="shared" ca="1" si="15"/>
        <v>0.10125647718251587</v>
      </c>
      <c r="W56" s="4">
        <f t="shared" ca="1" si="16"/>
        <v>101.25647718250698</v>
      </c>
      <c r="Y56" s="4">
        <f t="shared" si="4"/>
        <v>100</v>
      </c>
      <c r="Z56" s="4"/>
      <c r="AA56" s="4">
        <f t="shared" si="5"/>
        <v>90.000000000000014</v>
      </c>
      <c r="AC56" s="5">
        <f t="shared" si="6"/>
        <v>0.11489255043844099</v>
      </c>
      <c r="AD56" s="4">
        <f t="shared" si="17"/>
        <v>114.89255043844099</v>
      </c>
      <c r="AF56" s="5">
        <f t="shared" ca="1" si="18"/>
        <v>6.0314323911406703E-2</v>
      </c>
      <c r="AG56" s="1">
        <f t="shared" ca="1" si="7"/>
        <v>2.2241235433683881E-7</v>
      </c>
      <c r="AH56" s="1">
        <f t="shared" si="8"/>
        <v>2.2241235433683904E-7</v>
      </c>
      <c r="AI56" s="5">
        <f t="shared" ca="1" si="19"/>
        <v>6.0314323911406703E-2</v>
      </c>
      <c r="AJ56" s="4">
        <f t="shared" ca="1" si="20"/>
        <v>60.314323911406703</v>
      </c>
    </row>
    <row r="57" spans="7:36" x14ac:dyDescent="0.25">
      <c r="G57">
        <f t="shared" si="21"/>
        <v>51</v>
      </c>
      <c r="H57" s="4">
        <f>$H$56+($H$116-$H$56)/($G$116-$G$56)*(G57-$G$56)</f>
        <v>3.1166666666666667</v>
      </c>
      <c r="I57" s="5">
        <f t="shared" si="9"/>
        <v>3.1166666666666669E-3</v>
      </c>
      <c r="K57" s="5">
        <f t="shared" si="0"/>
        <v>8.8350057677863497E-2</v>
      </c>
      <c r="L57" s="4">
        <f t="shared" si="10"/>
        <v>88.350057677863504</v>
      </c>
      <c r="N57" s="5">
        <f t="shared" si="11"/>
        <v>7.6857466825079193E-3</v>
      </c>
      <c r="O57" s="4">
        <f t="shared" si="23"/>
        <v>7.6857466825079195</v>
      </c>
      <c r="Q57" s="5">
        <f t="shared" ca="1" si="2"/>
        <v>9.8205548455195829E-2</v>
      </c>
      <c r="R57" s="1">
        <f t="shared" ca="1" si="12"/>
        <v>9.3104349284897582E-4</v>
      </c>
      <c r="S57" s="1">
        <f t="shared" ca="1" si="13"/>
        <v>1.0534302133321305E-6</v>
      </c>
      <c r="T57" s="1">
        <f t="shared" ca="1" si="14"/>
        <v>183333333.33376306</v>
      </c>
      <c r="U57" s="1">
        <f t="shared" si="3"/>
        <v>183333333.33333334</v>
      </c>
      <c r="V57" s="5">
        <f t="shared" ca="1" si="15"/>
        <v>9.8205548455201588E-2</v>
      </c>
      <c r="W57" s="4">
        <f t="shared" ca="1" si="16"/>
        <v>98.205548455195824</v>
      </c>
      <c r="Y57" s="4">
        <f t="shared" si="4"/>
        <v>100</v>
      </c>
      <c r="Z57" s="4"/>
      <c r="AA57" s="4">
        <f t="shared" si="5"/>
        <v>90.233333333333334</v>
      </c>
      <c r="AC57" s="5">
        <f t="shared" si="6"/>
        <v>0.1103627936484102</v>
      </c>
      <c r="AD57" s="4">
        <f t="shared" si="17"/>
        <v>110.3627936484102</v>
      </c>
      <c r="AF57" s="5">
        <f t="shared" ca="1" si="18"/>
        <v>5.9701195087662098E-2</v>
      </c>
      <c r="AG57" s="1">
        <f t="shared" ca="1" si="7"/>
        <v>2.2241235433683881E-7</v>
      </c>
      <c r="AH57" s="1">
        <f t="shared" si="8"/>
        <v>2.2241235433683904E-7</v>
      </c>
      <c r="AI57" s="5">
        <f t="shared" ca="1" si="19"/>
        <v>5.9701195087662098E-2</v>
      </c>
      <c r="AJ57" s="4">
        <f t="shared" ca="1" si="20"/>
        <v>59.7011950876621</v>
      </c>
    </row>
    <row r="58" spans="7:36" x14ac:dyDescent="0.25">
      <c r="G58">
        <f t="shared" si="21"/>
        <v>52</v>
      </c>
      <c r="H58" s="4">
        <f t="shared" ref="H58:H115" si="24">$H$56+($H$116-$H$56)/($G$116-$G$56)*(G58-$G$56)</f>
        <v>3.2333333333333334</v>
      </c>
      <c r="I58" s="5">
        <f t="shared" si="9"/>
        <v>3.2333333333333333E-3</v>
      </c>
      <c r="K58" s="5">
        <f t="shared" si="0"/>
        <v>8.5391292710105551E-2</v>
      </c>
      <c r="L58" s="4">
        <f t="shared" si="10"/>
        <v>85.391292710105546</v>
      </c>
      <c r="N58" s="5">
        <f t="shared" si="11"/>
        <v>7.2230708678479739E-3</v>
      </c>
      <c r="O58" s="4">
        <f t="shared" si="23"/>
        <v>7.2230708678479738</v>
      </c>
      <c r="Q58" s="5">
        <f t="shared" ca="1" si="2"/>
        <v>9.5398180450488895E-2</v>
      </c>
      <c r="R58" s="1">
        <f t="shared" ca="1" si="12"/>
        <v>9.3619358141269217E-4</v>
      </c>
      <c r="S58" s="1">
        <f t="shared" ca="1" si="13"/>
        <v>9.9526897488927821E-7</v>
      </c>
      <c r="T58" s="1">
        <f t="shared" ca="1" si="14"/>
        <v>183333333.33361334</v>
      </c>
      <c r="U58" s="1">
        <f t="shared" si="3"/>
        <v>183333333.33333334</v>
      </c>
      <c r="V58" s="5">
        <f t="shared" ca="1" si="15"/>
        <v>9.5398180450492531E-2</v>
      </c>
      <c r="W58" s="4">
        <f t="shared" ca="1" si="16"/>
        <v>95.398180450488894</v>
      </c>
      <c r="Y58" s="4">
        <f t="shared" si="4"/>
        <v>100</v>
      </c>
      <c r="Z58" s="4"/>
      <c r="AA58" s="4">
        <f t="shared" si="5"/>
        <v>90.466666666666669</v>
      </c>
      <c r="AC58" s="5">
        <f t="shared" si="6"/>
        <v>0.10615150727965314</v>
      </c>
      <c r="AD58" s="4">
        <f t="shared" si="17"/>
        <v>106.15150727965315</v>
      </c>
      <c r="AF58" s="5">
        <f t="shared" ca="1" si="18"/>
        <v>5.9123124104793201E-2</v>
      </c>
      <c r="AG58" s="1">
        <f t="shared" ca="1" si="7"/>
        <v>2.2241235433683896E-7</v>
      </c>
      <c r="AH58" s="1">
        <f t="shared" si="8"/>
        <v>2.2241235433683904E-7</v>
      </c>
      <c r="AI58" s="5">
        <f t="shared" ca="1" si="19"/>
        <v>5.9123124104793201E-2</v>
      </c>
      <c r="AJ58" s="4">
        <f t="shared" ca="1" si="20"/>
        <v>59.123124104793199</v>
      </c>
    </row>
    <row r="59" spans="7:36" x14ac:dyDescent="0.25">
      <c r="G59">
        <f t="shared" si="21"/>
        <v>53</v>
      </c>
      <c r="H59" s="4">
        <f t="shared" si="24"/>
        <v>3.35</v>
      </c>
      <c r="I59" s="5">
        <f t="shared" si="9"/>
        <v>3.3500000000000001E-3</v>
      </c>
      <c r="K59" s="5">
        <f t="shared" si="0"/>
        <v>8.2646736910914481E-2</v>
      </c>
      <c r="L59" s="4">
        <f t="shared" si="10"/>
        <v>82.646736910914484</v>
      </c>
      <c r="N59" s="5">
        <f t="shared" si="11"/>
        <v>6.9009183226735205E-3</v>
      </c>
      <c r="O59" s="4">
        <f t="shared" si="23"/>
        <v>6.9009183226735207</v>
      </c>
      <c r="Q59" s="5">
        <f t="shared" ca="1" si="2"/>
        <v>9.2809086733997279E-2</v>
      </c>
      <c r="R59" s="1">
        <f t="shared" ca="1" si="12"/>
        <v>9.4149743242926602E-4</v>
      </c>
      <c r="S59" s="1">
        <f t="shared" ca="1" si="13"/>
        <v>9.4316278830926595E-7</v>
      </c>
      <c r="T59" s="1">
        <f t="shared" ca="1" si="14"/>
        <v>183333333.33351141</v>
      </c>
      <c r="U59" s="1">
        <f t="shared" si="3"/>
        <v>183333333.33333334</v>
      </c>
      <c r="V59" s="5">
        <f t="shared" ca="1" si="15"/>
        <v>9.2809086733999527E-2</v>
      </c>
      <c r="W59" s="4">
        <f t="shared" ca="1" si="16"/>
        <v>92.809086733997276</v>
      </c>
      <c r="Y59" s="4">
        <f t="shared" si="4"/>
        <v>100</v>
      </c>
      <c r="Z59" s="4"/>
      <c r="AA59" s="4">
        <f t="shared" si="5"/>
        <v>90.7</v>
      </c>
      <c r="AC59" s="5">
        <f t="shared" si="6"/>
        <v>0.10222541830308146</v>
      </c>
      <c r="AD59" s="4">
        <f t="shared" si="17"/>
        <v>102.22541830308145</v>
      </c>
      <c r="AF59" s="5">
        <f t="shared" ca="1" si="18"/>
        <v>5.8577204434884136E-2</v>
      </c>
      <c r="AG59" s="1">
        <f t="shared" ca="1" si="7"/>
        <v>2.2241235433683881E-7</v>
      </c>
      <c r="AH59" s="1">
        <f t="shared" si="8"/>
        <v>2.2241235433683904E-7</v>
      </c>
      <c r="AI59" s="5">
        <f t="shared" ca="1" si="19"/>
        <v>5.8577204434884136E-2</v>
      </c>
      <c r="AJ59" s="4">
        <f t="shared" ca="1" si="20"/>
        <v>58.577204434884138</v>
      </c>
    </row>
    <row r="60" spans="7:36" x14ac:dyDescent="0.25">
      <c r="G60">
        <f t="shared" si="21"/>
        <v>54</v>
      </c>
      <c r="H60" s="4">
        <f t="shared" si="24"/>
        <v>3.4666666666666668</v>
      </c>
      <c r="I60" s="5">
        <f t="shared" si="9"/>
        <v>3.4666666666666669E-3</v>
      </c>
      <c r="K60" s="5">
        <f t="shared" si="0"/>
        <v>8.0094763393079221E-2</v>
      </c>
      <c r="L60" s="4">
        <f t="shared" si="10"/>
        <v>80.094763393079219</v>
      </c>
      <c r="N60" s="5">
        <f t="shared" si="11"/>
        <v>6.6731662128678088E-3</v>
      </c>
      <c r="O60" s="4">
        <f t="shared" si="23"/>
        <v>6.6731662128678089</v>
      </c>
      <c r="Q60" s="5">
        <f t="shared" ca="1" si="2"/>
        <v>9.0416326788100229E-2</v>
      </c>
      <c r="R60" s="1">
        <f t="shared" ca="1" si="12"/>
        <v>9.4695610002803402E-4</v>
      </c>
      <c r="S60" s="1">
        <f t="shared" ca="1" si="13"/>
        <v>8.9632486359847725E-7</v>
      </c>
      <c r="T60" s="1">
        <f t="shared" ca="1" si="14"/>
        <v>183333333.33344382</v>
      </c>
      <c r="U60" s="1">
        <f t="shared" si="3"/>
        <v>183333333.33333334</v>
      </c>
      <c r="V60" s="5">
        <f t="shared" ca="1" si="15"/>
        <v>9.0416326788101589E-2</v>
      </c>
      <c r="W60" s="4">
        <f t="shared" ca="1" si="16"/>
        <v>90.416326788100235</v>
      </c>
      <c r="Y60" s="4">
        <f t="shared" si="4"/>
        <v>100</v>
      </c>
      <c r="Z60" s="4"/>
      <c r="AA60" s="4">
        <f t="shared" si="5"/>
        <v>90.933333333333337</v>
      </c>
      <c r="AC60" s="5">
        <f t="shared" si="6"/>
        <v>9.8555732751214944E-2</v>
      </c>
      <c r="AD60" s="4">
        <f t="shared" si="17"/>
        <v>98.555732751214947</v>
      </c>
      <c r="AF60" s="5">
        <f t="shared" ca="1" si="18"/>
        <v>5.8060859124189589E-2</v>
      </c>
      <c r="AG60" s="1">
        <f t="shared" ca="1" si="7"/>
        <v>2.2241235433683881E-7</v>
      </c>
      <c r="AH60" s="1">
        <f t="shared" si="8"/>
        <v>2.2241235433683904E-7</v>
      </c>
      <c r="AI60" s="5">
        <f t="shared" ca="1" si="19"/>
        <v>5.8060859124189589E-2</v>
      </c>
      <c r="AJ60" s="4">
        <f t="shared" ca="1" si="20"/>
        <v>58.060859124189591</v>
      </c>
    </row>
    <row r="61" spans="7:36" x14ac:dyDescent="0.25">
      <c r="G61">
        <f t="shared" si="21"/>
        <v>55</v>
      </c>
      <c r="H61" s="4">
        <f t="shared" si="24"/>
        <v>3.5833333333333335</v>
      </c>
      <c r="I61" s="5">
        <f t="shared" si="9"/>
        <v>3.5833333333333333E-3</v>
      </c>
      <c r="K61" s="5">
        <f t="shared" si="0"/>
        <v>7.7716561794234765E-2</v>
      </c>
      <c r="L61" s="4">
        <f t="shared" si="10"/>
        <v>77.716561794234764</v>
      </c>
      <c r="N61" s="5">
        <f t="shared" si="11"/>
        <v>6.5119195882628513E-3</v>
      </c>
      <c r="O61" s="4">
        <f t="shared" si="23"/>
        <v>6.5119195882628516</v>
      </c>
      <c r="Q61" s="5">
        <f t="shared" ca="1" si="2"/>
        <v>8.8200760090691943E-2</v>
      </c>
      <c r="R61" s="1">
        <f t="shared" ca="1" si="12"/>
        <v>9.5256999245528127E-4</v>
      </c>
      <c r="S61" s="1">
        <f t="shared" ca="1" si="13"/>
        <v>8.5409201933392004E-7</v>
      </c>
      <c r="T61" s="1">
        <f t="shared" ca="1" si="14"/>
        <v>183333333.33340043</v>
      </c>
      <c r="U61" s="1">
        <f t="shared" si="3"/>
        <v>183333333.33333334</v>
      </c>
      <c r="V61" s="5">
        <f t="shared" ca="1" si="15"/>
        <v>8.8200760090692748E-2</v>
      </c>
      <c r="W61" s="4">
        <f t="shared" ca="1" si="16"/>
        <v>88.200760090691944</v>
      </c>
      <c r="Y61" s="4">
        <f t="shared" si="4"/>
        <v>100</v>
      </c>
      <c r="Z61" s="4"/>
      <c r="AA61" s="4">
        <f t="shared" si="5"/>
        <v>91.166666666666671</v>
      </c>
      <c r="AC61" s="5">
        <f t="shared" si="6"/>
        <v>9.5117406568617266E-2</v>
      </c>
      <c r="AD61" s="4">
        <f t="shared" si="17"/>
        <v>95.11740656861727</v>
      </c>
      <c r="AF61" s="5">
        <f t="shared" ca="1" si="18"/>
        <v>5.7571793774858965E-2</v>
      </c>
      <c r="AG61" s="1">
        <f t="shared" ca="1" si="7"/>
        <v>2.2241235433683888E-7</v>
      </c>
      <c r="AH61" s="1">
        <f t="shared" si="8"/>
        <v>2.2241235433683904E-7</v>
      </c>
      <c r="AI61" s="5">
        <f t="shared" ca="1" si="19"/>
        <v>5.7571793774858965E-2</v>
      </c>
      <c r="AJ61" s="4">
        <f t="shared" ca="1" si="20"/>
        <v>57.571793774858968</v>
      </c>
    </row>
    <row r="62" spans="7:36" x14ac:dyDescent="0.25">
      <c r="G62">
        <f t="shared" si="21"/>
        <v>56</v>
      </c>
      <c r="H62" s="4">
        <f t="shared" si="24"/>
        <v>3.7</v>
      </c>
      <c r="I62" s="5">
        <f t="shared" si="9"/>
        <v>3.7000000000000002E-3</v>
      </c>
      <c r="K62" s="5">
        <f t="shared" si="0"/>
        <v>7.5495694230152288E-2</v>
      </c>
      <c r="L62" s="4">
        <f t="shared" si="10"/>
        <v>75.495694230152282</v>
      </c>
      <c r="N62" s="5">
        <f t="shared" si="11"/>
        <v>6.3993137307549247E-3</v>
      </c>
      <c r="O62" s="4">
        <f t="shared" si="23"/>
        <v>6.3993137307549244</v>
      </c>
      <c r="Q62" s="5">
        <f t="shared" ca="1" si="2"/>
        <v>8.6145604217738175E-2</v>
      </c>
      <c r="R62" s="1">
        <f t="shared" ca="1" si="12"/>
        <v>9.5833886676550733E-4</v>
      </c>
      <c r="S62" s="1">
        <f t="shared" ca="1" si="13"/>
        <v>8.1590187798804014E-7</v>
      </c>
      <c r="T62" s="1">
        <f t="shared" ca="1" si="14"/>
        <v>183333333.33337277</v>
      </c>
      <c r="U62" s="1">
        <f t="shared" si="3"/>
        <v>183333333.33333334</v>
      </c>
      <c r="V62" s="5">
        <f t="shared" ca="1" si="15"/>
        <v>8.6145604217738633E-2</v>
      </c>
      <c r="W62" s="4">
        <f t="shared" ca="1" si="16"/>
        <v>86.145604217738182</v>
      </c>
      <c r="Y62" s="4">
        <f t="shared" si="4"/>
        <v>100</v>
      </c>
      <c r="Z62" s="4"/>
      <c r="AA62" s="4">
        <f t="shared" si="5"/>
        <v>91.4</v>
      </c>
      <c r="AC62" s="5">
        <f t="shared" si="6"/>
        <v>9.1888554409546741E-2</v>
      </c>
      <c r="AD62" s="4">
        <f t="shared" si="17"/>
        <v>91.888554409546742</v>
      </c>
      <c r="AF62" s="5">
        <f t="shared" ca="1" si="18"/>
        <v>5.7107957520420249E-2</v>
      </c>
      <c r="AG62" s="1">
        <f t="shared" ca="1" si="7"/>
        <v>2.2241235433683888E-7</v>
      </c>
      <c r="AH62" s="1">
        <f t="shared" si="8"/>
        <v>2.2241235433683904E-7</v>
      </c>
      <c r="AI62" s="5">
        <f t="shared" ca="1" si="19"/>
        <v>5.7107957520420249E-2</v>
      </c>
      <c r="AJ62" s="4">
        <f t="shared" ca="1" si="20"/>
        <v>57.10795752042025</v>
      </c>
    </row>
    <row r="63" spans="7:36" x14ac:dyDescent="0.25">
      <c r="G63">
        <f t="shared" si="21"/>
        <v>57</v>
      </c>
      <c r="H63" s="4">
        <f t="shared" si="24"/>
        <v>3.8166666666666664</v>
      </c>
      <c r="I63" s="5">
        <f t="shared" si="9"/>
        <v>3.8166666666666666E-3</v>
      </c>
      <c r="K63" s="5">
        <f t="shared" si="0"/>
        <v>7.3417732688910373E-2</v>
      </c>
      <c r="L63" s="4">
        <f t="shared" si="10"/>
        <v>73.417732688910377</v>
      </c>
      <c r="N63" s="5">
        <f t="shared" si="11"/>
        <v>6.3233757542398746E-3</v>
      </c>
      <c r="O63" s="4">
        <f t="shared" si="23"/>
        <v>6.3233757542398745</v>
      </c>
      <c r="Q63" s="5">
        <f t="shared" ca="1" si="2"/>
        <v>8.423607474529346E-2</v>
      </c>
      <c r="R63" s="1">
        <f t="shared" ca="1" si="12"/>
        <v>9.6426183253867515E-4</v>
      </c>
      <c r="S63" s="1">
        <f t="shared" ca="1" si="13"/>
        <v>7.8127484573364886E-7</v>
      </c>
      <c r="T63" s="1">
        <f t="shared" ca="1" si="14"/>
        <v>183333333.3333562</v>
      </c>
      <c r="U63" s="1">
        <f t="shared" si="3"/>
        <v>183333333.33333334</v>
      </c>
      <c r="V63" s="5">
        <f t="shared" ca="1" si="15"/>
        <v>8.4236074745293724E-2</v>
      </c>
      <c r="W63" s="4">
        <f t="shared" ca="1" si="16"/>
        <v>84.236074745293465</v>
      </c>
      <c r="Y63" s="4">
        <f t="shared" si="4"/>
        <v>100</v>
      </c>
      <c r="Z63" s="4"/>
      <c r="AA63" s="4">
        <f t="shared" si="5"/>
        <v>91.63333333333334</v>
      </c>
      <c r="AC63" s="5">
        <f t="shared" si="6"/>
        <v>8.8849966865732377E-2</v>
      </c>
      <c r="AD63" s="4">
        <f t="shared" si="17"/>
        <v>88.849966865732384</v>
      </c>
      <c r="AF63" s="5">
        <f t="shared" ca="1" si="18"/>
        <v>5.6667510430890834E-2</v>
      </c>
      <c r="AG63" s="1">
        <f t="shared" ca="1" si="7"/>
        <v>2.2241235433683888E-7</v>
      </c>
      <c r="AH63" s="1">
        <f t="shared" si="8"/>
        <v>2.2241235433683904E-7</v>
      </c>
      <c r="AI63" s="5">
        <f t="shared" ca="1" si="19"/>
        <v>5.6667510430890834E-2</v>
      </c>
      <c r="AJ63" s="4">
        <f t="shared" ca="1" si="20"/>
        <v>56.667510430890836</v>
      </c>
    </row>
    <row r="64" spans="7:36" x14ac:dyDescent="0.25">
      <c r="G64">
        <f t="shared" si="21"/>
        <v>58</v>
      </c>
      <c r="H64" s="4">
        <f t="shared" si="24"/>
        <v>3.9333333333333336</v>
      </c>
      <c r="I64" s="5">
        <f t="shared" si="9"/>
        <v>3.9333333333333338E-3</v>
      </c>
      <c r="K64" s="5">
        <f t="shared" si="0"/>
        <v>7.1469960956612177E-2</v>
      </c>
      <c r="L64" s="4">
        <f t="shared" si="10"/>
        <v>71.469960956612184</v>
      </c>
      <c r="N64" s="5">
        <f t="shared" si="11"/>
        <v>6.2757791720171093E-3</v>
      </c>
      <c r="O64" s="4">
        <f t="shared" si="23"/>
        <v>6.275779172017109</v>
      </c>
      <c r="Q64" s="5">
        <f t="shared" ca="1" si="2"/>
        <v>8.2459089973906885E-2</v>
      </c>
      <c r="R64" s="1">
        <f t="shared" ca="1" si="12"/>
        <v>9.7033736470644846E-4</v>
      </c>
      <c r="S64" s="1">
        <f t="shared" ca="1" si="13"/>
        <v>7.497997636998743E-7</v>
      </c>
      <c r="T64" s="1">
        <f t="shared" ca="1" si="14"/>
        <v>183333333.33334634</v>
      </c>
      <c r="U64" s="1">
        <f t="shared" si="3"/>
        <v>183333333.33333334</v>
      </c>
      <c r="V64" s="5">
        <f t="shared" ca="1" si="15"/>
        <v>8.2459089973907038E-2</v>
      </c>
      <c r="W64" s="4">
        <f t="shared" ca="1" si="16"/>
        <v>82.459089973906885</v>
      </c>
      <c r="Y64" s="4">
        <f t="shared" si="4"/>
        <v>100</v>
      </c>
      <c r="Z64" s="4"/>
      <c r="AA64" s="4">
        <f t="shared" si="5"/>
        <v>91.866666666666674</v>
      </c>
      <c r="AC64" s="5">
        <f t="shared" si="6"/>
        <v>8.5984713611240285E-2</v>
      </c>
      <c r="AD64" s="4">
        <f t="shared" si="17"/>
        <v>85.984713611240281</v>
      </c>
      <c r="AF64" s="5">
        <f t="shared" ca="1" si="18"/>
        <v>5.6248796127158857E-2</v>
      </c>
      <c r="AG64" s="1">
        <f t="shared" ca="1" si="7"/>
        <v>2.2241235433683881E-7</v>
      </c>
      <c r="AH64" s="1">
        <f t="shared" si="8"/>
        <v>2.2241235433683904E-7</v>
      </c>
      <c r="AI64" s="5">
        <f t="shared" ca="1" si="19"/>
        <v>5.6248796127158857E-2</v>
      </c>
      <c r="AJ64" s="4">
        <f t="shared" ca="1" si="20"/>
        <v>56.248796127158855</v>
      </c>
    </row>
    <row r="65" spans="7:36" x14ac:dyDescent="0.25">
      <c r="G65">
        <f t="shared" si="21"/>
        <v>59</v>
      </c>
      <c r="H65" s="4">
        <f t="shared" si="24"/>
        <v>4.05</v>
      </c>
      <c r="I65" s="5">
        <f t="shared" si="9"/>
        <v>4.0499999999999998E-3</v>
      </c>
      <c r="K65" s="5">
        <f t="shared" si="0"/>
        <v>6.9641128062114449E-2</v>
      </c>
      <c r="L65" s="4">
        <f t="shared" si="10"/>
        <v>69.641128062114447</v>
      </c>
      <c r="N65" s="5">
        <f t="shared" si="11"/>
        <v>6.2505527838144382E-3</v>
      </c>
      <c r="O65" s="4">
        <f t="shared" si="23"/>
        <v>6.2505527838144381</v>
      </c>
      <c r="Q65" s="5">
        <f t="shared" ca="1" si="2"/>
        <v>8.08030273847513E-2</v>
      </c>
      <c r="R65" s="1">
        <f t="shared" ca="1" si="12"/>
        <v>9.7656332523947875E-4</v>
      </c>
      <c r="S65" s="1">
        <f t="shared" ca="1" si="13"/>
        <v>7.2112240048457793E-7</v>
      </c>
      <c r="T65" s="1">
        <f t="shared" ca="1" si="14"/>
        <v>183333333.33334038</v>
      </c>
      <c r="U65" s="1">
        <f t="shared" si="3"/>
        <v>183333333.33333334</v>
      </c>
      <c r="V65" s="5">
        <f t="shared" ca="1" si="15"/>
        <v>8.0803027384751383E-2</v>
      </c>
      <c r="W65" s="4">
        <f t="shared" ca="1" si="16"/>
        <v>80.803027384751303</v>
      </c>
      <c r="Y65" s="4">
        <f t="shared" si="4"/>
        <v>100</v>
      </c>
      <c r="Z65" s="4"/>
      <c r="AA65" s="4">
        <f t="shared" si="5"/>
        <v>92.1</v>
      </c>
      <c r="AC65" s="5">
        <f t="shared" si="6"/>
        <v>8.3277815139585917E-2</v>
      </c>
      <c r="AD65" s="4">
        <f t="shared" si="17"/>
        <v>83.277815139585911</v>
      </c>
      <c r="AF65" s="5">
        <f t="shared" ca="1" si="18"/>
        <v>5.5850318644688556E-2</v>
      </c>
      <c r="AG65" s="1">
        <f t="shared" ca="1" si="7"/>
        <v>2.2241235433683896E-7</v>
      </c>
      <c r="AH65" s="1">
        <f t="shared" si="8"/>
        <v>2.2241235433683904E-7</v>
      </c>
      <c r="AI65" s="5">
        <f t="shared" ca="1" si="19"/>
        <v>5.5850318644688556E-2</v>
      </c>
      <c r="AJ65" s="4">
        <f t="shared" ca="1" si="20"/>
        <v>55.850318644688556</v>
      </c>
    </row>
    <row r="66" spans="7:36" x14ac:dyDescent="0.25">
      <c r="G66">
        <f t="shared" si="21"/>
        <v>60</v>
      </c>
      <c r="H66" s="4">
        <f t="shared" si="24"/>
        <v>4.166666666666667</v>
      </c>
      <c r="I66" s="5">
        <f t="shared" si="9"/>
        <v>4.1666666666666666E-3</v>
      </c>
      <c r="K66" s="5">
        <f t="shared" si="0"/>
        <v>6.7921243143041904E-2</v>
      </c>
      <c r="L66" s="4">
        <f t="shared" si="10"/>
        <v>67.921243143041906</v>
      </c>
      <c r="N66" s="5">
        <f t="shared" si="11"/>
        <v>6.2433019789512878E-3</v>
      </c>
      <c r="O66" s="4">
        <f t="shared" si="23"/>
        <v>6.2433019789512878</v>
      </c>
      <c r="Q66" s="5">
        <f t="shared" ca="1" si="2"/>
        <v>7.9257521644961526E-2</v>
      </c>
      <c r="R66" s="1">
        <f t="shared" ca="1" si="12"/>
        <v>9.8293699313161493E-4</v>
      </c>
      <c r="S66" s="1">
        <f t="shared" ca="1" si="13"/>
        <v>6.9493616079663311E-7</v>
      </c>
      <c r="T66" s="1">
        <f t="shared" ca="1" si="14"/>
        <v>183333333.33333716</v>
      </c>
      <c r="U66" s="1">
        <f t="shared" si="3"/>
        <v>183333333.33333334</v>
      </c>
      <c r="V66" s="5">
        <f t="shared" ca="1" si="15"/>
        <v>7.9257521644961568E-2</v>
      </c>
      <c r="W66" s="4">
        <f t="shared" ca="1" si="16"/>
        <v>79.257521644961528</v>
      </c>
      <c r="Y66" s="4">
        <f t="shared" si="4"/>
        <v>100</v>
      </c>
      <c r="Z66" s="4"/>
      <c r="AA66" s="4">
        <f t="shared" si="5"/>
        <v>92.333333333333343</v>
      </c>
      <c r="AC66" s="5">
        <f t="shared" si="6"/>
        <v>8.0715969649010844E-2</v>
      </c>
      <c r="AD66" s="4">
        <f t="shared" si="17"/>
        <v>80.715969649010844</v>
      </c>
      <c r="AF66" s="5">
        <f t="shared" ca="1" si="18"/>
        <v>5.5470722785648831E-2</v>
      </c>
      <c r="AG66" s="1">
        <f t="shared" ca="1" si="7"/>
        <v>2.2241235433683881E-7</v>
      </c>
      <c r="AH66" s="1">
        <f t="shared" si="8"/>
        <v>2.2241235433683904E-7</v>
      </c>
      <c r="AI66" s="5">
        <f t="shared" ca="1" si="19"/>
        <v>5.5470722785648831E-2</v>
      </c>
      <c r="AJ66" s="4">
        <f t="shared" ca="1" si="20"/>
        <v>55.470722785648832</v>
      </c>
    </row>
    <row r="67" spans="7:36" x14ac:dyDescent="0.25">
      <c r="G67">
        <f t="shared" si="21"/>
        <v>61</v>
      </c>
      <c r="H67" s="4">
        <f t="shared" si="24"/>
        <v>4.2833333333333332</v>
      </c>
      <c r="I67" s="5">
        <f t="shared" si="9"/>
        <v>4.2833333333333334E-3</v>
      </c>
      <c r="K67" s="5">
        <f t="shared" si="0"/>
        <v>6.6301403835643882E-2</v>
      </c>
      <c r="L67" s="4">
        <f t="shared" si="10"/>
        <v>66.301403835643882</v>
      </c>
      <c r="N67" s="5">
        <f t="shared" si="11"/>
        <v>6.2507199023545392E-3</v>
      </c>
      <c r="O67" s="4">
        <f t="shared" si="23"/>
        <v>6.2507199023545397</v>
      </c>
      <c r="Q67" s="5">
        <f t="shared" ca="1" si="2"/>
        <v>7.7813296177428506E-2</v>
      </c>
      <c r="R67" s="1">
        <f t="shared" ca="1" si="12"/>
        <v>9.8945510183438617E-4</v>
      </c>
      <c r="S67" s="1">
        <f t="shared" ca="1" si="13"/>
        <v>6.7097453533125009E-7</v>
      </c>
      <c r="T67" s="1">
        <f t="shared" ca="1" si="14"/>
        <v>183333333.33333519</v>
      </c>
      <c r="U67" s="1">
        <f t="shared" si="3"/>
        <v>183333333.33333334</v>
      </c>
      <c r="V67" s="5">
        <f t="shared" ca="1" si="15"/>
        <v>7.781329617742852E-2</v>
      </c>
      <c r="W67" s="4">
        <f t="shared" ca="1" si="16"/>
        <v>77.813296177428512</v>
      </c>
      <c r="Y67" s="4">
        <f t="shared" si="4"/>
        <v>100</v>
      </c>
      <c r="Z67" s="4"/>
      <c r="AA67" s="4">
        <f t="shared" si="5"/>
        <v>92.566666666666677</v>
      </c>
      <c r="AC67" s="5">
        <f t="shared" si="6"/>
        <v>7.8287324561294599E-2</v>
      </c>
      <c r="AD67" s="4">
        <f t="shared" si="17"/>
        <v>78.287324561294596</v>
      </c>
      <c r="AF67" s="5">
        <f t="shared" ca="1" si="18"/>
        <v>5.5108777351998345E-2</v>
      </c>
      <c r="AG67" s="1">
        <f t="shared" ca="1" si="7"/>
        <v>2.2241235433683883E-7</v>
      </c>
      <c r="AH67" s="1">
        <f t="shared" si="8"/>
        <v>2.2241235433683904E-7</v>
      </c>
      <c r="AI67" s="5">
        <f t="shared" ca="1" si="19"/>
        <v>5.5108777351998345E-2</v>
      </c>
      <c r="AJ67" s="4">
        <f t="shared" ca="1" si="20"/>
        <v>55.108777351998341</v>
      </c>
    </row>
    <row r="68" spans="7:36" x14ac:dyDescent="0.25">
      <c r="G68">
        <f t="shared" si="21"/>
        <v>62</v>
      </c>
      <c r="H68" s="4">
        <f t="shared" si="24"/>
        <v>4.4000000000000004</v>
      </c>
      <c r="I68" s="5">
        <f t="shared" si="9"/>
        <v>4.4000000000000003E-3</v>
      </c>
      <c r="K68" s="5">
        <f t="shared" si="0"/>
        <v>6.4773651966264417E-2</v>
      </c>
      <c r="L68" s="4">
        <f t="shared" si="10"/>
        <v>64.773651966264424</v>
      </c>
      <c r="N68" s="5">
        <f t="shared" si="11"/>
        <v>6.2702699460591895E-3</v>
      </c>
      <c r="O68" s="4">
        <f t="shared" si="23"/>
        <v>6.2702699460591891</v>
      </c>
      <c r="Q68" s="5">
        <f t="shared" ca="1" si="2"/>
        <v>7.6462021987208029E-2</v>
      </c>
      <c r="R68" s="1">
        <f t="shared" ca="1" si="12"/>
        <v>9.9611388306249126E-4</v>
      </c>
      <c r="S68" s="1">
        <f t="shared" ca="1" si="13"/>
        <v>6.4900492811899853E-7</v>
      </c>
      <c r="T68" s="1">
        <f t="shared" ca="1" si="14"/>
        <v>183333333.33333448</v>
      </c>
      <c r="U68" s="1">
        <f t="shared" si="3"/>
        <v>183333333.33333334</v>
      </c>
      <c r="V68" s="5">
        <f t="shared" ca="1" si="15"/>
        <v>7.6462021987208043E-2</v>
      </c>
      <c r="W68" s="4">
        <f t="shared" ca="1" si="16"/>
        <v>76.462021987208033</v>
      </c>
      <c r="Y68" s="4">
        <f t="shared" si="4"/>
        <v>100</v>
      </c>
      <c r="Z68" s="4"/>
      <c r="AA68" s="4">
        <f t="shared" si="5"/>
        <v>92.800000000000011</v>
      </c>
      <c r="AC68" s="5">
        <f t="shared" si="6"/>
        <v>7.598128438984611E-2</v>
      </c>
      <c r="AD68" s="4">
        <f t="shared" si="17"/>
        <v>75.98128438984611</v>
      </c>
      <c r="AF68" s="5">
        <f t="shared" ca="1" si="18"/>
        <v>5.4763360771273924E-2</v>
      </c>
      <c r="AG68" s="1">
        <f t="shared" ca="1" si="7"/>
        <v>2.2241235433683888E-7</v>
      </c>
      <c r="AH68" s="1">
        <f t="shared" si="8"/>
        <v>2.2241235433683904E-7</v>
      </c>
      <c r="AI68" s="5">
        <f t="shared" ca="1" si="19"/>
        <v>5.4763360771273924E-2</v>
      </c>
      <c r="AJ68" s="4">
        <f t="shared" ca="1" si="20"/>
        <v>54.763360771273923</v>
      </c>
    </row>
    <row r="69" spans="7:36" x14ac:dyDescent="0.25">
      <c r="G69">
        <f t="shared" si="21"/>
        <v>63</v>
      </c>
      <c r="H69" s="4">
        <f t="shared" si="24"/>
        <v>4.5166666666666666</v>
      </c>
      <c r="I69" s="5">
        <f t="shared" si="9"/>
        <v>4.5166666666666662E-3</v>
      </c>
      <c r="K69" s="5">
        <f t="shared" si="0"/>
        <v>6.3330851607972236E-2</v>
      </c>
      <c r="L69" s="4">
        <f t="shared" si="10"/>
        <v>63.330851607972235</v>
      </c>
      <c r="N69" s="5">
        <f t="shared" si="11"/>
        <v>6.2999733720723776E-3</v>
      </c>
      <c r="O69" s="4">
        <f t="shared" si="23"/>
        <v>6.2999733720723778</v>
      </c>
      <c r="Q69" s="5">
        <f t="shared" ca="1" si="2"/>
        <v>7.5196198728117655E-2</v>
      </c>
      <c r="R69" s="1">
        <f t="shared" ca="1" si="12"/>
        <v>1.0029091157201084E-3</v>
      </c>
      <c r="S69" s="1">
        <f t="shared" ca="1" si="13"/>
        <v>6.28823580570185E-7</v>
      </c>
      <c r="T69" s="1">
        <f t="shared" ca="1" si="14"/>
        <v>183333333.33333397</v>
      </c>
      <c r="U69" s="1">
        <f t="shared" si="3"/>
        <v>183333333.33333334</v>
      </c>
      <c r="V69" s="5">
        <f t="shared" ca="1" si="15"/>
        <v>7.5196198728117655E-2</v>
      </c>
      <c r="W69" s="4">
        <f t="shared" ca="1" si="16"/>
        <v>75.19619872811765</v>
      </c>
      <c r="Y69" s="4">
        <f t="shared" si="4"/>
        <v>100</v>
      </c>
      <c r="Z69" s="4"/>
      <c r="AA69" s="4">
        <f t="shared" si="5"/>
        <v>93.033333333333346</v>
      </c>
      <c r="AC69" s="5">
        <f t="shared" si="6"/>
        <v>7.3788348384696348E-2</v>
      </c>
      <c r="AD69" s="4">
        <f t="shared" si="17"/>
        <v>73.788348384696349</v>
      </c>
      <c r="AF69" s="5">
        <f t="shared" ca="1" si="18"/>
        <v>5.4433448720149831E-2</v>
      </c>
      <c r="AG69" s="1">
        <f t="shared" ca="1" si="7"/>
        <v>2.2241235433683883E-7</v>
      </c>
      <c r="AH69" s="1">
        <f t="shared" si="8"/>
        <v>2.2241235433683904E-7</v>
      </c>
      <c r="AI69" s="5">
        <f t="shared" ca="1" si="19"/>
        <v>5.4433448720149831E-2</v>
      </c>
      <c r="AJ69" s="4">
        <f t="shared" ca="1" si="20"/>
        <v>54.433448720149833</v>
      </c>
    </row>
    <row r="70" spans="7:36" x14ac:dyDescent="0.25">
      <c r="G70">
        <f t="shared" si="21"/>
        <v>64</v>
      </c>
      <c r="H70" s="4">
        <f t="shared" si="24"/>
        <v>4.6333333333333329</v>
      </c>
      <c r="I70" s="5">
        <f t="shared" si="9"/>
        <v>4.6333333333333331E-3</v>
      </c>
      <c r="K70" s="5">
        <f t="shared" si="0"/>
        <v>6.1966585560289486E-2</v>
      </c>
      <c r="L70" s="4">
        <f t="shared" si="10"/>
        <v>61.966585560289488</v>
      </c>
      <c r="N70" s="5">
        <f t="shared" si="11"/>
        <v>6.3382635730677801E-3</v>
      </c>
      <c r="O70" s="4">
        <f t="shared" si="23"/>
        <v>6.3382635730677803</v>
      </c>
      <c r="Q70" s="5">
        <f t="shared" ca="1" si="2"/>
        <v>7.4009053996518859E-2</v>
      </c>
      <c r="R70" s="1">
        <f t="shared" ca="1" si="12"/>
        <v>1.0098361785947215E-3</v>
      </c>
      <c r="S70" s="1">
        <f t="shared" ca="1" si="13"/>
        <v>6.1025137393739813E-7</v>
      </c>
      <c r="T70" s="1">
        <f t="shared" ca="1" si="14"/>
        <v>183333333.33333394</v>
      </c>
      <c r="U70" s="1">
        <f t="shared" si="3"/>
        <v>183333333.33333334</v>
      </c>
      <c r="V70" s="5">
        <f t="shared" ca="1" si="15"/>
        <v>7.4009053996518859E-2</v>
      </c>
      <c r="W70" s="4">
        <f t="shared" ca="1" si="16"/>
        <v>74.009053996518858</v>
      </c>
      <c r="Y70" s="4">
        <f t="shared" si="4"/>
        <v>100</v>
      </c>
      <c r="Z70" s="4"/>
      <c r="AA70" s="4">
        <f t="shared" si="5"/>
        <v>93.266666666666666</v>
      </c>
      <c r="AC70" s="5">
        <f t="shared" si="6"/>
        <v>7.1699972705944998E-2</v>
      </c>
      <c r="AD70" s="4">
        <f t="shared" si="17"/>
        <v>71.699972705945001</v>
      </c>
      <c r="AF70" s="5">
        <f t="shared" ca="1" si="18"/>
        <v>5.4118103424400751E-2</v>
      </c>
      <c r="AG70" s="1">
        <f t="shared" ca="1" si="7"/>
        <v>2.2241235433683891E-7</v>
      </c>
      <c r="AH70" s="1">
        <f t="shared" si="8"/>
        <v>2.2241235433683904E-7</v>
      </c>
      <c r="AI70" s="5">
        <f t="shared" ca="1" si="19"/>
        <v>5.4118103424400751E-2</v>
      </c>
      <c r="AJ70" s="4">
        <f t="shared" ca="1" si="20"/>
        <v>54.118103424400751</v>
      </c>
    </row>
    <row r="71" spans="7:36" x14ac:dyDescent="0.25">
      <c r="G71">
        <f t="shared" si="21"/>
        <v>65</v>
      </c>
      <c r="H71" s="4">
        <f t="shared" si="24"/>
        <v>4.75</v>
      </c>
      <c r="I71" s="5">
        <f t="shared" si="9"/>
        <v>4.7499999999999999E-3</v>
      </c>
      <c r="K71" s="5">
        <f t="shared" ref="K71:K116" si="25">$D$11/(PI()*I71*$D$14)+I71</f>
        <v>6.067506708453968E-2</v>
      </c>
      <c r="L71" s="4">
        <f t="shared" si="10"/>
        <v>60.675067084539677</v>
      </c>
      <c r="N71" s="5">
        <f t="shared" si="11"/>
        <v>6.3838837851080826E-3</v>
      </c>
      <c r="O71" s="4">
        <f t="shared" si="23"/>
        <v>6.3838837851080825</v>
      </c>
      <c r="Q71" s="5">
        <f t="shared" ref="Q71:Q116" ca="1" si="26">IF(ISERROR(V71),1,V71)</f>
        <v>7.2894457625506545E-2</v>
      </c>
      <c r="R71" s="1">
        <f t="shared" ca="1" si="12"/>
        <v>1.0168901054309735E-3</v>
      </c>
      <c r="S71" s="1">
        <f t="shared" ca="1" si="13"/>
        <v>5.9313033938366191E-7</v>
      </c>
      <c r="T71" s="1">
        <f t="shared" ca="1" si="14"/>
        <v>183333333.33333397</v>
      </c>
      <c r="U71" s="1">
        <f t="shared" ref="U71:U116" si="27">$D$14</f>
        <v>183333333.33333334</v>
      </c>
      <c r="V71" s="5">
        <f t="shared" ca="1" si="15"/>
        <v>7.2894457625506545E-2</v>
      </c>
      <c r="W71" s="4">
        <f t="shared" ca="1" si="16"/>
        <v>72.894457625506547</v>
      </c>
      <c r="Y71" s="4">
        <f t="shared" ref="Y71:Y116" si="28">$D$6*1000</f>
        <v>100</v>
      </c>
      <c r="Z71" s="4"/>
      <c r="AA71" s="4">
        <f t="shared" ref="AA71:AA116" si="29">($D$7+2*I71)*1000</f>
        <v>93.5</v>
      </c>
      <c r="AC71" s="5">
        <f t="shared" ref="AC71:AC116" si="30">$D$8/($D$16*$D$5*PI()*I71)-I71</f>
        <v>6.9708452908489038E-2</v>
      </c>
      <c r="AD71" s="4">
        <f t="shared" si="17"/>
        <v>69.708452908489036</v>
      </c>
      <c r="AF71" s="5">
        <f t="shared" ca="1" si="18"/>
        <v>5.3816464372280312E-2</v>
      </c>
      <c r="AG71" s="1">
        <f t="shared" ref="AG71:AG116" ca="1" si="31">PI()/64*(AF71^4-(AF71-2*I71)^4)</f>
        <v>2.2241235433683881E-7</v>
      </c>
      <c r="AH71" s="1">
        <f t="shared" ref="AH71:AH116" si="32">$D$11*$D$5^2/(PI()^2*$D$15)</f>
        <v>2.2241235433683904E-7</v>
      </c>
      <c r="AI71" s="5">
        <f t="shared" ca="1" si="19"/>
        <v>5.3816464372280312E-2</v>
      </c>
      <c r="AJ71" s="4">
        <f t="shared" ca="1" si="20"/>
        <v>53.816464372280315</v>
      </c>
    </row>
    <row r="72" spans="7:36" x14ac:dyDescent="0.25">
      <c r="G72">
        <f t="shared" si="21"/>
        <v>66</v>
      </c>
      <c r="H72" s="4">
        <f t="shared" si="24"/>
        <v>4.8666666666666671</v>
      </c>
      <c r="I72" s="5">
        <f t="shared" ref="I72:I115" si="33">H72/1000</f>
        <v>4.8666666666666667E-3</v>
      </c>
      <c r="K72" s="5">
        <f t="shared" si="25"/>
        <v>5.9451064334796147E-2</v>
      </c>
      <c r="L72" s="4">
        <f t="shared" ref="L72:L115" si="34">K72*1000</f>
        <v>59.45106433479615</v>
      </c>
      <c r="N72" s="5">
        <f t="shared" ref="N72:N116" si="35">I72/(1-$D$11/(0.121*PI()*$D$15*I72^2))</f>
        <v>6.435813850186948E-3</v>
      </c>
      <c r="O72" s="4">
        <f t="shared" si="23"/>
        <v>6.435813850186948</v>
      </c>
      <c r="Q72" s="5">
        <f t="shared" ca="1" si="26"/>
        <v>7.1846848373538719E-2</v>
      </c>
      <c r="R72" s="1">
        <f t="shared" ref="R72:R116" ca="1" si="36">PI()/4*(Q72^2-(Q72-2*I72)^2)</f>
        <v>1.0240656410272376E-3</v>
      </c>
      <c r="S72" s="1">
        <f t="shared" ref="S72:S116" ca="1" si="37">PI()/64*(Q72^4-(Q72-2*I72)^4)</f>
        <v>5.7732074116762488E-7</v>
      </c>
      <c r="T72" s="1">
        <f t="shared" ref="T72:T116" ca="1" si="38">$D$11/R72*(1+$D$5*Q72*R72/(1000*S72)*1/COS((SQRT($D$11/($D$15*S72))*$D$5/2)))</f>
        <v>183333333.33333403</v>
      </c>
      <c r="U72" s="1">
        <f t="shared" si="27"/>
        <v>183333333.33333334</v>
      </c>
      <c r="V72" s="5">
        <f t="shared" ref="V72:V116" ca="1" si="39">Q72+0.025*(T72/U72-1)*Q72</f>
        <v>7.1846848373538719E-2</v>
      </c>
      <c r="W72" s="4">
        <f t="shared" ref="W72:W116" ca="1" si="40">Q72*1000</f>
        <v>71.84684837353872</v>
      </c>
      <c r="Y72" s="4">
        <f t="shared" si="28"/>
        <v>100</v>
      </c>
      <c r="Z72" s="4"/>
      <c r="AA72" s="4">
        <f t="shared" si="29"/>
        <v>93.733333333333334</v>
      </c>
      <c r="AC72" s="5">
        <f t="shared" si="30"/>
        <v>6.780682332963256E-2</v>
      </c>
      <c r="AD72" s="4">
        <f t="shared" ref="AD72:AD115" si="41">AC72*1000</f>
        <v>67.806823329632564</v>
      </c>
      <c r="AF72" s="5">
        <f t="shared" ref="AF72:AF116" ca="1" si="42">IF(ISERROR(AI72),0.1,MAX(0.001,AI72))</f>
        <v>5.3527740224945421E-2</v>
      </c>
      <c r="AG72" s="1">
        <f t="shared" ca="1" si="31"/>
        <v>2.2241235433683881E-7</v>
      </c>
      <c r="AH72" s="1">
        <f t="shared" si="32"/>
        <v>2.2241235433683904E-7</v>
      </c>
      <c r="AI72" s="5">
        <f t="shared" ref="AI72:AI116" ca="1" si="43">AF72+0.05*(AH72/AG72-1)*AF72</f>
        <v>5.3527740224945421E-2</v>
      </c>
      <c r="AJ72" s="4">
        <f t="shared" ref="AJ72:AJ116" ca="1" si="44">AF72*1000</f>
        <v>53.527740224945418</v>
      </c>
    </row>
    <row r="73" spans="7:36" x14ac:dyDescent="0.25">
      <c r="G73">
        <f t="shared" ref="G73:G116" si="45">G72+1</f>
        <v>67</v>
      </c>
      <c r="H73" s="4">
        <f t="shared" si="24"/>
        <v>4.9833333333333334</v>
      </c>
      <c r="I73" s="5">
        <f t="shared" si="33"/>
        <v>4.9833333333333335E-3</v>
      </c>
      <c r="K73" s="5">
        <f t="shared" si="25"/>
        <v>5.8289835403881191E-2</v>
      </c>
      <c r="L73" s="4">
        <f t="shared" si="34"/>
        <v>58.289835403881192</v>
      </c>
      <c r="N73" s="5">
        <f t="shared" si="35"/>
        <v>6.4932168356924159E-3</v>
      </c>
      <c r="O73" s="4">
        <f t="shared" si="23"/>
        <v>6.493216835692416</v>
      </c>
      <c r="Q73" s="5">
        <f t="shared" ca="1" si="26"/>
        <v>7.0861170895130943E-2</v>
      </c>
      <c r="R73" s="1">
        <f t="shared" ca="1" si="36"/>
        <v>1.0313572970839832E-3</v>
      </c>
      <c r="S73" s="1">
        <f t="shared" ca="1" si="37"/>
        <v>5.6269862645550268E-7</v>
      </c>
      <c r="T73" s="1">
        <f t="shared" ca="1" si="38"/>
        <v>183333333.33333403</v>
      </c>
      <c r="U73" s="1">
        <f t="shared" si="27"/>
        <v>183333333.33333334</v>
      </c>
      <c r="V73" s="5">
        <f t="shared" ca="1" si="39"/>
        <v>7.0861170895130943E-2</v>
      </c>
      <c r="W73" s="4">
        <f t="shared" ca="1" si="40"/>
        <v>70.86117089513094</v>
      </c>
      <c r="Y73" s="4">
        <f t="shared" si="28"/>
        <v>100</v>
      </c>
      <c r="Z73" s="4"/>
      <c r="AA73" s="4">
        <f t="shared" si="29"/>
        <v>93.966666666666669</v>
      </c>
      <c r="AC73" s="5">
        <f t="shared" si="30"/>
        <v>6.5988770609540823E-2</v>
      </c>
      <c r="AD73" s="4">
        <f t="shared" si="41"/>
        <v>65.988770609540822</v>
      </c>
      <c r="AF73" s="5">
        <f t="shared" ca="1" si="42"/>
        <v>5.3251201745005652E-2</v>
      </c>
      <c r="AG73" s="1">
        <f t="shared" ca="1" si="31"/>
        <v>2.2241235433683881E-7</v>
      </c>
      <c r="AH73" s="1">
        <f t="shared" si="32"/>
        <v>2.2241235433683904E-7</v>
      </c>
      <c r="AI73" s="5">
        <f t="shared" ca="1" si="43"/>
        <v>5.3251201745005652E-2</v>
      </c>
      <c r="AJ73" s="4">
        <f t="shared" ca="1" si="44"/>
        <v>53.251201745005652</v>
      </c>
    </row>
    <row r="74" spans="7:36" x14ac:dyDescent="0.25">
      <c r="G74">
        <f t="shared" si="45"/>
        <v>68</v>
      </c>
      <c r="H74" s="4">
        <f t="shared" si="24"/>
        <v>5.0999999999999996</v>
      </c>
      <c r="I74" s="5">
        <f t="shared" si="33"/>
        <v>5.0999999999999995E-3</v>
      </c>
      <c r="K74" s="5">
        <f t="shared" si="25"/>
        <v>5.7187072284620298E-2</v>
      </c>
      <c r="L74" s="4">
        <f t="shared" si="34"/>
        <v>57.187072284620299</v>
      </c>
      <c r="N74" s="5">
        <f t="shared" si="35"/>
        <v>6.5553994991023809E-3</v>
      </c>
      <c r="O74" s="4">
        <f t="shared" si="23"/>
        <v>6.5553994991023812</v>
      </c>
      <c r="Q74" s="5">
        <f t="shared" ca="1" si="26"/>
        <v>6.9932821275997828E-2</v>
      </c>
      <c r="R74" s="1">
        <f t="shared" ca="1" si="36"/>
        <v>1.0387594066640915E-3</v>
      </c>
      <c r="S74" s="1">
        <f t="shared" ca="1" si="37"/>
        <v>5.4915375699315379E-7</v>
      </c>
      <c r="T74" s="1">
        <f t="shared" ca="1" si="38"/>
        <v>183333333.33333403</v>
      </c>
      <c r="U74" s="1">
        <f t="shared" si="27"/>
        <v>183333333.33333334</v>
      </c>
      <c r="V74" s="5">
        <f t="shared" ca="1" si="39"/>
        <v>6.9932821275997828E-2</v>
      </c>
      <c r="W74" s="4">
        <f t="shared" ca="1" si="40"/>
        <v>69.932821275997824</v>
      </c>
      <c r="Y74" s="4">
        <f t="shared" si="28"/>
        <v>100</v>
      </c>
      <c r="Z74" s="4"/>
      <c r="AA74" s="4">
        <f t="shared" si="29"/>
        <v>94.2</v>
      </c>
      <c r="AC74" s="5">
        <f t="shared" si="30"/>
        <v>6.4248559081435883E-2</v>
      </c>
      <c r="AD74" s="4">
        <f t="shared" si="41"/>
        <v>64.248559081435886</v>
      </c>
      <c r="AF74" s="5">
        <f t="shared" ca="1" si="42"/>
        <v>5.2986175594530505E-2</v>
      </c>
      <c r="AG74" s="1">
        <f t="shared" ca="1" si="31"/>
        <v>2.2241235433683881E-7</v>
      </c>
      <c r="AH74" s="1">
        <f t="shared" si="32"/>
        <v>2.2241235433683904E-7</v>
      </c>
      <c r="AI74" s="5">
        <f t="shared" ca="1" si="43"/>
        <v>5.2986175594530505E-2</v>
      </c>
      <c r="AJ74" s="4">
        <f t="shared" ca="1" si="44"/>
        <v>52.986175594530508</v>
      </c>
    </row>
    <row r="75" spans="7:36" x14ac:dyDescent="0.25">
      <c r="G75">
        <f t="shared" si="45"/>
        <v>69</v>
      </c>
      <c r="H75" s="4">
        <f t="shared" si="24"/>
        <v>5.2166666666666668</v>
      </c>
      <c r="I75" s="5">
        <f t="shared" si="33"/>
        <v>5.2166666666666672E-3</v>
      </c>
      <c r="K75" s="5">
        <f t="shared" si="25"/>
        <v>5.6138852350672445E-2</v>
      </c>
      <c r="L75" s="4">
        <f t="shared" si="34"/>
        <v>56.138852350672444</v>
      </c>
      <c r="N75" s="5">
        <f t="shared" si="35"/>
        <v>6.6217825802765869E-3</v>
      </c>
      <c r="O75" s="4">
        <f t="shared" si="23"/>
        <v>6.6217825802765873</v>
      </c>
      <c r="Q75" s="5">
        <f t="shared" ca="1" si="26"/>
        <v>6.9057599732276348E-2</v>
      </c>
      <c r="R75" s="1">
        <f t="shared" ca="1" si="36"/>
        <v>1.0462661762882536E-3</v>
      </c>
      <c r="S75" s="1">
        <f t="shared" ca="1" si="37"/>
        <v>5.3658785482934379E-7</v>
      </c>
      <c r="T75" s="1">
        <f t="shared" ca="1" si="38"/>
        <v>183333333.333334</v>
      </c>
      <c r="U75" s="1">
        <f t="shared" si="27"/>
        <v>183333333.33333334</v>
      </c>
      <c r="V75" s="5">
        <f t="shared" ca="1" si="39"/>
        <v>6.9057599732276348E-2</v>
      </c>
      <c r="W75" s="4">
        <f t="shared" ca="1" si="40"/>
        <v>69.057599732276344</v>
      </c>
      <c r="Y75" s="4">
        <f t="shared" si="28"/>
        <v>100</v>
      </c>
      <c r="Z75" s="4"/>
      <c r="AA75" s="4">
        <f t="shared" si="29"/>
        <v>94.433333333333337</v>
      </c>
      <c r="AC75" s="5">
        <f t="shared" si="30"/>
        <v>6.2580966173331351E-2</v>
      </c>
      <c r="AD75" s="4">
        <f t="shared" si="41"/>
        <v>62.580966173331348</v>
      </c>
      <c r="AF75" s="5">
        <f t="shared" ca="1" si="42"/>
        <v>5.2732038878417903E-2</v>
      </c>
      <c r="AG75" s="1">
        <f t="shared" ca="1" si="31"/>
        <v>2.2241235433683881E-7</v>
      </c>
      <c r="AH75" s="1">
        <f t="shared" si="32"/>
        <v>2.2241235433683904E-7</v>
      </c>
      <c r="AI75" s="5">
        <f t="shared" ca="1" si="43"/>
        <v>5.2732038878417903E-2</v>
      </c>
      <c r="AJ75" s="4">
        <f t="shared" ca="1" si="44"/>
        <v>52.732038878417903</v>
      </c>
    </row>
    <row r="76" spans="7:36" x14ac:dyDescent="0.25">
      <c r="G76">
        <f t="shared" si="45"/>
        <v>70</v>
      </c>
      <c r="H76" s="4">
        <f t="shared" si="24"/>
        <v>5.3333333333333339</v>
      </c>
      <c r="I76" s="5">
        <f t="shared" si="33"/>
        <v>5.333333333333334E-3</v>
      </c>
      <c r="K76" s="5">
        <f t="shared" si="25"/>
        <v>5.5141596205501478E-2</v>
      </c>
      <c r="L76" s="4">
        <f t="shared" si="34"/>
        <v>55.141596205501479</v>
      </c>
      <c r="N76" s="5">
        <f t="shared" si="35"/>
        <v>6.6918781832596584E-3</v>
      </c>
      <c r="O76" s="4">
        <f t="shared" si="23"/>
        <v>6.6918781832596581</v>
      </c>
      <c r="Q76" s="5">
        <f t="shared" ca="1" si="26"/>
        <v>6.8231669329375216E-2</v>
      </c>
      <c r="R76" s="1">
        <f t="shared" ca="1" si="36"/>
        <v>1.0538717348703348E-3</v>
      </c>
      <c r="S76" s="1">
        <f t="shared" ca="1" si="37"/>
        <v>5.2491310759135547E-7</v>
      </c>
      <c r="T76" s="1">
        <f t="shared" ca="1" si="38"/>
        <v>183333333.33333403</v>
      </c>
      <c r="U76" s="1">
        <f t="shared" si="27"/>
        <v>183333333.33333334</v>
      </c>
      <c r="V76" s="5">
        <f t="shared" ca="1" si="39"/>
        <v>6.8231669329375216E-2</v>
      </c>
      <c r="W76" s="4">
        <f t="shared" ca="1" si="40"/>
        <v>68.231669329375222</v>
      </c>
      <c r="Y76" s="4">
        <f t="shared" si="28"/>
        <v>100</v>
      </c>
      <c r="Z76" s="4"/>
      <c r="AA76" s="4">
        <f t="shared" si="29"/>
        <v>94.666666666666671</v>
      </c>
      <c r="AC76" s="5">
        <f t="shared" si="30"/>
        <v>6.0981226288289718E-2</v>
      </c>
      <c r="AD76" s="4">
        <f t="shared" si="41"/>
        <v>60.981226288289719</v>
      </c>
      <c r="AF76" s="5">
        <f t="shared" ca="1" si="42"/>
        <v>5.2488214329085341E-2</v>
      </c>
      <c r="AG76" s="1">
        <f t="shared" ca="1" si="31"/>
        <v>2.2241235433683881E-7</v>
      </c>
      <c r="AH76" s="1">
        <f t="shared" si="32"/>
        <v>2.2241235433683904E-7</v>
      </c>
      <c r="AI76" s="5">
        <f t="shared" ca="1" si="43"/>
        <v>5.2488214329085341E-2</v>
      </c>
      <c r="AJ76" s="4">
        <f t="shared" ca="1" si="44"/>
        <v>52.488214329085338</v>
      </c>
    </row>
    <row r="77" spans="7:36" x14ac:dyDescent="0.25">
      <c r="G77">
        <f t="shared" si="45"/>
        <v>71</v>
      </c>
      <c r="H77" s="4">
        <f t="shared" si="24"/>
        <v>5.45</v>
      </c>
      <c r="I77" s="5">
        <f t="shared" si="33"/>
        <v>5.45E-3</v>
      </c>
      <c r="K77" s="5">
        <f t="shared" si="25"/>
        <v>5.4192030945240999E-2</v>
      </c>
      <c r="L77" s="4">
        <f t="shared" si="34"/>
        <v>54.192030945241001</v>
      </c>
      <c r="N77" s="5">
        <f t="shared" si="35"/>
        <v>6.7652723481337147E-3</v>
      </c>
      <c r="O77" s="4">
        <f t="shared" si="23"/>
        <v>6.7652723481337143</v>
      </c>
      <c r="Q77" s="5">
        <f t="shared" ca="1" si="26"/>
        <v>6.7451519782984359E-2</v>
      </c>
      <c r="R77" s="1">
        <f t="shared" ca="1" si="36"/>
        <v>1.0615701788858612E-3</v>
      </c>
      <c r="S77" s="1">
        <f t="shared" ca="1" si="37"/>
        <v>5.1405088931351085E-7</v>
      </c>
      <c r="T77" s="1">
        <f t="shared" ca="1" si="38"/>
        <v>183333333.33333403</v>
      </c>
      <c r="U77" s="1">
        <f t="shared" si="27"/>
        <v>183333333.33333334</v>
      </c>
      <c r="V77" s="5">
        <f t="shared" ca="1" si="39"/>
        <v>6.7451519782984359E-2</v>
      </c>
      <c r="W77" s="4">
        <f t="shared" ca="1" si="40"/>
        <v>67.451519782984363</v>
      </c>
      <c r="Y77" s="4">
        <f t="shared" si="28"/>
        <v>100</v>
      </c>
      <c r="Z77" s="4"/>
      <c r="AA77" s="4">
        <f t="shared" si="29"/>
        <v>94.9</v>
      </c>
      <c r="AC77" s="5">
        <f t="shared" si="30"/>
        <v>5.9444981892719823E-2</v>
      </c>
      <c r="AD77" s="4">
        <f t="shared" si="41"/>
        <v>59.444981892719824</v>
      </c>
      <c r="AF77" s="5">
        <f t="shared" ca="1" si="42"/>
        <v>5.2254166044897993E-2</v>
      </c>
      <c r="AG77" s="1">
        <f t="shared" ca="1" si="31"/>
        <v>2.2241235433683881E-7</v>
      </c>
      <c r="AH77" s="1">
        <f t="shared" si="32"/>
        <v>2.2241235433683904E-7</v>
      </c>
      <c r="AI77" s="5">
        <f t="shared" ca="1" si="43"/>
        <v>5.2254166044897993E-2</v>
      </c>
      <c r="AJ77" s="4">
        <f t="shared" ca="1" si="44"/>
        <v>52.254166044897993</v>
      </c>
    </row>
    <row r="78" spans="7:36" x14ac:dyDescent="0.25">
      <c r="G78">
        <f t="shared" si="45"/>
        <v>72</v>
      </c>
      <c r="H78" s="4">
        <f t="shared" si="24"/>
        <v>5.5666666666666664</v>
      </c>
      <c r="I78" s="5">
        <f t="shared" si="33"/>
        <v>5.5666666666666668E-3</v>
      </c>
      <c r="K78" s="5">
        <f t="shared" si="25"/>
        <v>5.3287158041199024E-2</v>
      </c>
      <c r="L78" s="4">
        <f t="shared" si="34"/>
        <v>53.287158041199028</v>
      </c>
      <c r="N78" s="5">
        <f t="shared" si="35"/>
        <v>6.8416114737579869E-3</v>
      </c>
      <c r="O78" s="4">
        <f t="shared" si="23"/>
        <v>6.8416114737579869</v>
      </c>
      <c r="Q78" s="5">
        <f t="shared" ca="1" si="26"/>
        <v>6.6713935572492097E-2</v>
      </c>
      <c r="R78" s="1">
        <f t="shared" ca="1" si="36"/>
        <v>1.0693556133510227E-3</v>
      </c>
      <c r="S78" s="1">
        <f t="shared" ca="1" si="37"/>
        <v>5.0393066113894157E-7</v>
      </c>
      <c r="T78" s="1">
        <f t="shared" ca="1" si="38"/>
        <v>183333333.333334</v>
      </c>
      <c r="U78" s="1">
        <f t="shared" si="27"/>
        <v>183333333.33333334</v>
      </c>
      <c r="V78" s="5">
        <f t="shared" ca="1" si="39"/>
        <v>6.6713935572492097E-2</v>
      </c>
      <c r="W78" s="4">
        <f t="shared" ca="1" si="40"/>
        <v>66.71393557249209</v>
      </c>
      <c r="Y78" s="4">
        <f t="shared" si="28"/>
        <v>100</v>
      </c>
      <c r="Z78" s="4"/>
      <c r="AA78" s="4">
        <f t="shared" si="29"/>
        <v>95.13333333333334</v>
      </c>
      <c r="AC78" s="5">
        <f t="shared" si="30"/>
        <v>5.7968240755247633E-2</v>
      </c>
      <c r="AD78" s="4">
        <f t="shared" si="41"/>
        <v>57.968240755247635</v>
      </c>
      <c r="AF78" s="5">
        <f t="shared" ca="1" si="42"/>
        <v>5.20293957083071E-2</v>
      </c>
      <c r="AG78" s="1">
        <f t="shared" ca="1" si="31"/>
        <v>2.2241235433683881E-7</v>
      </c>
      <c r="AH78" s="1">
        <f t="shared" si="32"/>
        <v>2.2241235433683904E-7</v>
      </c>
      <c r="AI78" s="5">
        <f t="shared" ca="1" si="43"/>
        <v>5.20293957083071E-2</v>
      </c>
      <c r="AJ78" s="4">
        <f t="shared" ca="1" si="44"/>
        <v>52.029395708307099</v>
      </c>
    </row>
    <row r="79" spans="7:36" x14ac:dyDescent="0.25">
      <c r="G79">
        <f t="shared" si="45"/>
        <v>73</v>
      </c>
      <c r="H79" s="4">
        <f t="shared" si="24"/>
        <v>5.6833333333333336</v>
      </c>
      <c r="I79" s="5">
        <f t="shared" si="33"/>
        <v>5.6833333333333336E-3</v>
      </c>
      <c r="K79" s="5">
        <f t="shared" si="25"/>
        <v>5.2424225178183209E-2</v>
      </c>
      <c r="L79" s="4">
        <f t="shared" si="34"/>
        <v>52.424225178183207</v>
      </c>
      <c r="N79" s="5">
        <f t="shared" si="35"/>
        <v>6.9205916331935889E-3</v>
      </c>
      <c r="O79" s="4">
        <f t="shared" si="23"/>
        <v>6.9205916331935891</v>
      </c>
      <c r="Q79" s="5">
        <f t="shared" ca="1" si="26"/>
        <v>6.6015967733093275E-2</v>
      </c>
      <c r="R79" s="1">
        <f t="shared" ca="1" si="36"/>
        <v>1.077222188361393E-3</v>
      </c>
      <c r="S79" s="1">
        <f t="shared" ca="1" si="37"/>
        <v>4.9448902283502168E-7</v>
      </c>
      <c r="T79" s="1">
        <f t="shared" ca="1" si="38"/>
        <v>183333333.33333409</v>
      </c>
      <c r="U79" s="1">
        <f t="shared" si="27"/>
        <v>183333333.33333334</v>
      </c>
      <c r="V79" s="5">
        <f t="shared" ca="1" si="39"/>
        <v>6.6015967733093275E-2</v>
      </c>
      <c r="W79" s="4">
        <f t="shared" ca="1" si="40"/>
        <v>66.015967733093277</v>
      </c>
      <c r="Y79" s="4">
        <f t="shared" si="28"/>
        <v>100</v>
      </c>
      <c r="Z79" s="4"/>
      <c r="AA79" s="4">
        <f t="shared" si="29"/>
        <v>95.366666666666674</v>
      </c>
      <c r="AC79" s="5">
        <f t="shared" si="30"/>
        <v>5.6547338452353983E-2</v>
      </c>
      <c r="AD79" s="4">
        <f t="shared" si="41"/>
        <v>56.547338452353983</v>
      </c>
      <c r="AF79" s="5">
        <f t="shared" ca="1" si="42"/>
        <v>5.1813439220894118E-2</v>
      </c>
      <c r="AG79" s="1">
        <f t="shared" ca="1" si="31"/>
        <v>2.2241235433683881E-7</v>
      </c>
      <c r="AH79" s="1">
        <f t="shared" si="32"/>
        <v>2.2241235433683904E-7</v>
      </c>
      <c r="AI79" s="5">
        <f t="shared" ca="1" si="43"/>
        <v>5.1813439220894118E-2</v>
      </c>
      <c r="AJ79" s="4">
        <f t="shared" ca="1" si="44"/>
        <v>51.813439220894118</v>
      </c>
    </row>
    <row r="80" spans="7:36" x14ac:dyDescent="0.25">
      <c r="G80">
        <f t="shared" si="45"/>
        <v>74</v>
      </c>
      <c r="H80" s="4">
        <f t="shared" si="24"/>
        <v>5.8</v>
      </c>
      <c r="I80" s="5">
        <f t="shared" si="33"/>
        <v>5.7999999999999996E-3</v>
      </c>
      <c r="K80" s="5">
        <f t="shared" si="25"/>
        <v>5.1600701491648887E-2</v>
      </c>
      <c r="L80" s="4">
        <f t="shared" si="34"/>
        <v>51.600701491648884</v>
      </c>
      <c r="N80" s="5">
        <f t="shared" si="35"/>
        <v>7.001950086825812E-3</v>
      </c>
      <c r="O80" s="4">
        <f t="shared" si="23"/>
        <v>7.0019500868258122</v>
      </c>
      <c r="Q80" s="5">
        <f t="shared" ca="1" si="26"/>
        <v>6.5354908803261988E-2</v>
      </c>
      <c r="R80" s="1">
        <f t="shared" ca="1" si="36"/>
        <v>1.0851641310929204E-3</v>
      </c>
      <c r="S80" s="1">
        <f t="shared" ca="1" si="37"/>
        <v>4.8566889135077242E-7</v>
      </c>
      <c r="T80" s="1">
        <f t="shared" ca="1" si="38"/>
        <v>183333333.333334</v>
      </c>
      <c r="U80" s="1">
        <f t="shared" si="27"/>
        <v>183333333.33333334</v>
      </c>
      <c r="V80" s="5">
        <f t="shared" ca="1" si="39"/>
        <v>6.5354908803261988E-2</v>
      </c>
      <c r="W80" s="4">
        <f t="shared" ca="1" si="40"/>
        <v>65.354908803261992</v>
      </c>
      <c r="Y80" s="4">
        <f t="shared" si="28"/>
        <v>100</v>
      </c>
      <c r="Z80" s="4"/>
      <c r="AA80" s="4">
        <f t="shared" si="29"/>
        <v>95.600000000000009</v>
      </c>
      <c r="AC80" s="5">
        <f t="shared" si="30"/>
        <v>5.5178905399193616E-2</v>
      </c>
      <c r="AD80" s="4">
        <f t="shared" si="41"/>
        <v>55.178905399193617</v>
      </c>
      <c r="AF80" s="5">
        <f t="shared" ca="1" si="42"/>
        <v>5.1605863701844924E-2</v>
      </c>
      <c r="AG80" s="1">
        <f t="shared" ca="1" si="31"/>
        <v>2.2241235433683875E-7</v>
      </c>
      <c r="AH80" s="1">
        <f t="shared" si="32"/>
        <v>2.2241235433683904E-7</v>
      </c>
      <c r="AI80" s="5">
        <f t="shared" ca="1" si="43"/>
        <v>5.1605863701844924E-2</v>
      </c>
      <c r="AJ80" s="4">
        <f t="shared" ca="1" si="44"/>
        <v>51.605863701844925</v>
      </c>
    </row>
    <row r="81" spans="7:36" x14ac:dyDescent="0.25">
      <c r="G81">
        <f t="shared" si="45"/>
        <v>75</v>
      </c>
      <c r="H81" s="4">
        <f t="shared" si="24"/>
        <v>5.9166666666666661</v>
      </c>
      <c r="I81" s="5">
        <f t="shared" si="33"/>
        <v>5.9166666666666664E-3</v>
      </c>
      <c r="K81" s="5">
        <f t="shared" si="25"/>
        <v>5.0814255734536552E-2</v>
      </c>
      <c r="L81" s="4">
        <f t="shared" si="34"/>
        <v>50.814255734536552</v>
      </c>
      <c r="N81" s="5">
        <f t="shared" si="35"/>
        <v>7.0854584827593492E-3</v>
      </c>
      <c r="O81" s="4">
        <f t="shared" si="23"/>
        <v>7.085458482759349</v>
      </c>
      <c r="Q81" s="5">
        <f t="shared" ca="1" si="26"/>
        <v>6.4728270493872683E-2</v>
      </c>
      <c r="R81" s="1">
        <f t="shared" ca="1" si="36"/>
        <v>1.0931757732988543E-3</v>
      </c>
      <c r="S81" s="1">
        <f t="shared" ca="1" si="37"/>
        <v>4.7741878688398967E-7</v>
      </c>
      <c r="T81" s="1">
        <f t="shared" ca="1" si="38"/>
        <v>183333333.33333403</v>
      </c>
      <c r="U81" s="1">
        <f t="shared" si="27"/>
        <v>183333333.33333334</v>
      </c>
      <c r="V81" s="5">
        <f t="shared" ca="1" si="39"/>
        <v>6.4728270493872683E-2</v>
      </c>
      <c r="W81" s="4">
        <f t="shared" ca="1" si="40"/>
        <v>64.728270493872685</v>
      </c>
      <c r="Y81" s="4">
        <f t="shared" si="28"/>
        <v>100</v>
      </c>
      <c r="Z81" s="4"/>
      <c r="AA81" s="4">
        <f t="shared" si="29"/>
        <v>95.833333333333343</v>
      </c>
      <c r="AC81" s="5">
        <f t="shared" si="30"/>
        <v>5.3859837780993548E-2</v>
      </c>
      <c r="AD81" s="4">
        <f t="shared" si="41"/>
        <v>53.859837780993551</v>
      </c>
      <c r="AF81" s="5">
        <f t="shared" ca="1" si="42"/>
        <v>5.140626480416343E-2</v>
      </c>
      <c r="AG81" s="1">
        <f t="shared" ca="1" si="31"/>
        <v>2.2241235433683888E-7</v>
      </c>
      <c r="AH81" s="1">
        <f t="shared" si="32"/>
        <v>2.2241235433683904E-7</v>
      </c>
      <c r="AI81" s="5">
        <f t="shared" ca="1" si="43"/>
        <v>5.140626480416343E-2</v>
      </c>
      <c r="AJ81" s="4">
        <f t="shared" ca="1" si="44"/>
        <v>51.406264804163428</v>
      </c>
    </row>
    <row r="82" spans="7:36" x14ac:dyDescent="0.25">
      <c r="G82">
        <f t="shared" si="45"/>
        <v>76</v>
      </c>
      <c r="H82" s="4">
        <f t="shared" si="24"/>
        <v>6.0333333333333332</v>
      </c>
      <c r="I82" s="5">
        <f t="shared" si="33"/>
        <v>6.0333333333333333E-3</v>
      </c>
      <c r="K82" s="5">
        <f t="shared" si="25"/>
        <v>5.0062736977238884E-2</v>
      </c>
      <c r="L82" s="4">
        <f t="shared" si="34"/>
        <v>50.062736977238885</v>
      </c>
      <c r="N82" s="5">
        <f t="shared" si="35"/>
        <v>7.1709173652489714E-3</v>
      </c>
      <c r="O82" s="4">
        <f t="shared" si="23"/>
        <v>7.1709173652489717</v>
      </c>
      <c r="Q82" s="5">
        <f t="shared" ca="1" si="26"/>
        <v>6.4133763718004277E-2</v>
      </c>
      <c r="R82" s="1">
        <f t="shared" ca="1" si="36"/>
        <v>1.1012515744435543E-3</v>
      </c>
      <c r="S82" s="1">
        <f t="shared" ca="1" si="37"/>
        <v>4.6969221033684376E-7</v>
      </c>
      <c r="T82" s="1">
        <f t="shared" ca="1" si="38"/>
        <v>183333333.33333412</v>
      </c>
      <c r="U82" s="1">
        <f t="shared" si="27"/>
        <v>183333333.33333334</v>
      </c>
      <c r="V82" s="5">
        <f t="shared" ca="1" si="39"/>
        <v>6.4133763718004277E-2</v>
      </c>
      <c r="W82" s="4">
        <f t="shared" ca="1" si="40"/>
        <v>64.133763718004275</v>
      </c>
      <c r="Y82" s="4">
        <f t="shared" si="28"/>
        <v>100</v>
      </c>
      <c r="Z82" s="4"/>
      <c r="AA82" s="4">
        <f t="shared" si="29"/>
        <v>96.066666666666677</v>
      </c>
      <c r="AC82" s="5">
        <f t="shared" si="30"/>
        <v>5.2587271857051684E-2</v>
      </c>
      <c r="AD82" s="4">
        <f t="shared" si="41"/>
        <v>52.587271857051682</v>
      </c>
      <c r="AF82" s="5">
        <f t="shared" ca="1" si="42"/>
        <v>5.1214264309455873E-2</v>
      </c>
      <c r="AG82" s="1">
        <f t="shared" ca="1" si="31"/>
        <v>2.2241235433683891E-7</v>
      </c>
      <c r="AH82" s="1">
        <f t="shared" si="32"/>
        <v>2.2241235433683904E-7</v>
      </c>
      <c r="AI82" s="5">
        <f t="shared" ca="1" si="43"/>
        <v>5.1214264309455873E-2</v>
      </c>
      <c r="AJ82" s="4">
        <f t="shared" ca="1" si="44"/>
        <v>51.214264309455871</v>
      </c>
    </row>
    <row r="83" spans="7:36" x14ac:dyDescent="0.25">
      <c r="G83">
        <f t="shared" si="45"/>
        <v>77</v>
      </c>
      <c r="H83" s="4">
        <f t="shared" si="24"/>
        <v>6.15</v>
      </c>
      <c r="I83" s="5">
        <f t="shared" si="33"/>
        <v>6.1500000000000001E-3</v>
      </c>
      <c r="K83" s="5">
        <f t="shared" si="25"/>
        <v>4.9344157504319273E-2</v>
      </c>
      <c r="L83" s="4">
        <f t="shared" si="34"/>
        <v>49.34415750431927</v>
      </c>
      <c r="N83" s="5">
        <f t="shared" si="35"/>
        <v>7.2581517063580198E-3</v>
      </c>
      <c r="O83" s="4">
        <f t="shared" si="23"/>
        <v>7.2581517063580199</v>
      </c>
      <c r="Q83" s="5">
        <f t="shared" ca="1" si="26"/>
        <v>6.3569280679557624E-2</v>
      </c>
      <c r="R83" s="1">
        <f t="shared" ca="1" si="36"/>
        <v>1.1093861406974478E-3</v>
      </c>
      <c r="S83" s="1">
        <f t="shared" ca="1" si="37"/>
        <v>4.6244709879301747E-7</v>
      </c>
      <c r="T83" s="1">
        <f t="shared" ca="1" si="38"/>
        <v>183333333.33333409</v>
      </c>
      <c r="U83" s="1">
        <f t="shared" si="27"/>
        <v>183333333.33333334</v>
      </c>
      <c r="V83" s="5">
        <f t="shared" ca="1" si="39"/>
        <v>6.3569280679557624E-2</v>
      </c>
      <c r="W83" s="4">
        <f t="shared" ca="1" si="40"/>
        <v>63.569280679557622</v>
      </c>
      <c r="Y83" s="4">
        <f t="shared" si="28"/>
        <v>100</v>
      </c>
      <c r="Z83" s="4"/>
      <c r="AA83" s="4">
        <f t="shared" si="29"/>
        <v>96.300000000000011</v>
      </c>
      <c r="AC83" s="5">
        <f t="shared" si="30"/>
        <v>5.1358561189483405E-2</v>
      </c>
      <c r="AD83" s="4">
        <f t="shared" si="41"/>
        <v>51.358561189483403</v>
      </c>
      <c r="AF83" s="5">
        <f t="shared" ca="1" si="42"/>
        <v>5.1029507967601875E-2</v>
      </c>
      <c r="AG83" s="1">
        <f t="shared" ca="1" si="31"/>
        <v>2.2241235433683888E-7</v>
      </c>
      <c r="AH83" s="1">
        <f t="shared" si="32"/>
        <v>2.2241235433683904E-7</v>
      </c>
      <c r="AI83" s="5">
        <f t="shared" ca="1" si="43"/>
        <v>5.1029507967601875E-2</v>
      </c>
      <c r="AJ83" s="4">
        <f t="shared" ca="1" si="44"/>
        <v>51.029507967601873</v>
      </c>
    </row>
    <row r="84" spans="7:36" x14ac:dyDescent="0.25">
      <c r="G84">
        <f t="shared" si="45"/>
        <v>78</v>
      </c>
      <c r="H84" s="4">
        <f t="shared" si="24"/>
        <v>6.2666666666666666</v>
      </c>
      <c r="I84" s="5">
        <f t="shared" si="33"/>
        <v>6.2666666666666669E-3</v>
      </c>
      <c r="K84" s="5">
        <f t="shared" si="25"/>
        <v>4.8656677621703393E-2</v>
      </c>
      <c r="L84" s="4">
        <f t="shared" si="34"/>
        <v>48.656677621703395</v>
      </c>
      <c r="N84" s="5">
        <f t="shared" si="35"/>
        <v>7.3470072448080992E-3</v>
      </c>
      <c r="O84" s="4">
        <f t="shared" si="23"/>
        <v>7.3470072448080987</v>
      </c>
      <c r="Q84" s="5">
        <f t="shared" ca="1" si="26"/>
        <v>6.3032878766862477E-2</v>
      </c>
      <c r="R84" s="1">
        <f t="shared" ca="1" si="36"/>
        <v>1.1175742400781966E-3</v>
      </c>
      <c r="S84" s="1">
        <f t="shared" ca="1" si="37"/>
        <v>4.5564534788175049E-7</v>
      </c>
      <c r="T84" s="1">
        <f t="shared" ca="1" si="38"/>
        <v>183333333.33333412</v>
      </c>
      <c r="U84" s="1">
        <f t="shared" si="27"/>
        <v>183333333.33333334</v>
      </c>
      <c r="V84" s="5">
        <f t="shared" ca="1" si="39"/>
        <v>6.3032878766862477E-2</v>
      </c>
      <c r="W84" s="4">
        <f t="shared" ca="1" si="40"/>
        <v>63.032878766862474</v>
      </c>
      <c r="Y84" s="4">
        <f t="shared" si="28"/>
        <v>100</v>
      </c>
      <c r="Z84" s="4"/>
      <c r="AA84" s="4">
        <f t="shared" si="29"/>
        <v>96.533333333333331</v>
      </c>
      <c r="AC84" s="5">
        <f t="shared" si="30"/>
        <v>5.0171256415565718E-2</v>
      </c>
      <c r="AD84" s="4">
        <f t="shared" si="41"/>
        <v>50.171256415565715</v>
      </c>
      <c r="AF84" s="5">
        <f t="shared" ca="1" si="42"/>
        <v>5.08516635522561E-2</v>
      </c>
      <c r="AG84" s="1">
        <f t="shared" ca="1" si="31"/>
        <v>2.2241235433683875E-7</v>
      </c>
      <c r="AH84" s="1">
        <f t="shared" si="32"/>
        <v>2.2241235433683904E-7</v>
      </c>
      <c r="AI84" s="5">
        <f t="shared" ca="1" si="43"/>
        <v>5.08516635522561E-2</v>
      </c>
      <c r="AJ84" s="4">
        <f t="shared" ca="1" si="44"/>
        <v>50.851663552256099</v>
      </c>
    </row>
    <row r="85" spans="7:36" x14ac:dyDescent="0.25">
      <c r="G85">
        <f t="shared" si="45"/>
        <v>79</v>
      </c>
      <c r="H85" s="4">
        <f t="shared" si="24"/>
        <v>6.3833333333333329</v>
      </c>
      <c r="I85" s="5">
        <f t="shared" si="33"/>
        <v>6.3833333333333329E-3</v>
      </c>
      <c r="K85" s="5">
        <f t="shared" si="25"/>
        <v>4.7998592129922919E-2</v>
      </c>
      <c r="L85" s="4">
        <f t="shared" si="34"/>
        <v>47.998592129922919</v>
      </c>
      <c r="N85" s="5">
        <f t="shared" si="35"/>
        <v>7.4373474666161957E-3</v>
      </c>
      <c r="O85" s="4">
        <f t="shared" si="23"/>
        <v>7.4373474666161954</v>
      </c>
      <c r="Q85" s="5">
        <f t="shared" ca="1" si="26"/>
        <v>6.2522766036576347E-2</v>
      </c>
      <c r="R85" s="1">
        <f t="shared" ca="1" si="36"/>
        <v>1.1258108140635031E-3</v>
      </c>
      <c r="S85" s="1">
        <f t="shared" ca="1" si="37"/>
        <v>4.4925239171024948E-7</v>
      </c>
      <c r="T85" s="1">
        <f t="shared" ca="1" si="38"/>
        <v>183333333.33333412</v>
      </c>
      <c r="U85" s="1">
        <f t="shared" si="27"/>
        <v>183333333.33333334</v>
      </c>
      <c r="V85" s="5">
        <f t="shared" ca="1" si="39"/>
        <v>6.2522766036576347E-2</v>
      </c>
      <c r="W85" s="4">
        <f t="shared" ca="1" si="40"/>
        <v>62.52276603657635</v>
      </c>
      <c r="Y85" s="4">
        <f t="shared" si="28"/>
        <v>100</v>
      </c>
      <c r="Z85" s="4"/>
      <c r="AA85" s="4">
        <f t="shared" si="29"/>
        <v>96.766666666666666</v>
      </c>
      <c r="AC85" s="5">
        <f t="shared" si="30"/>
        <v>4.902308723825774E-2</v>
      </c>
      <c r="AD85" s="4">
        <f t="shared" si="41"/>
        <v>49.023087238257737</v>
      </c>
      <c r="AF85" s="5">
        <f t="shared" ca="1" si="42"/>
        <v>5.0680419107043281E-2</v>
      </c>
      <c r="AG85" s="1">
        <f t="shared" ca="1" si="31"/>
        <v>2.2241235433683875E-7</v>
      </c>
      <c r="AH85" s="1">
        <f t="shared" si="32"/>
        <v>2.2241235433683904E-7</v>
      </c>
      <c r="AI85" s="5">
        <f t="shared" ca="1" si="43"/>
        <v>5.0680419107043281E-2</v>
      </c>
      <c r="AJ85" s="4">
        <f t="shared" ca="1" si="44"/>
        <v>50.680419107043278</v>
      </c>
    </row>
    <row r="86" spans="7:36" x14ac:dyDescent="0.25">
      <c r="G86">
        <f t="shared" si="45"/>
        <v>80</v>
      </c>
      <c r="H86" s="4">
        <f t="shared" si="24"/>
        <v>6.5</v>
      </c>
      <c r="I86" s="5">
        <f t="shared" si="33"/>
        <v>6.4999999999999997E-3</v>
      </c>
      <c r="K86" s="5">
        <f t="shared" si="25"/>
        <v>4.7368318254086689E-2</v>
      </c>
      <c r="L86" s="4">
        <f t="shared" si="34"/>
        <v>47.368318254086688</v>
      </c>
      <c r="N86" s="5">
        <f t="shared" si="35"/>
        <v>7.5290510997744727E-3</v>
      </c>
      <c r="O86" s="4">
        <f t="shared" si="23"/>
        <v>7.5290510997744731</v>
      </c>
      <c r="Q86" s="5">
        <f t="shared" ca="1" si="26"/>
        <v>6.20372881051173E-2</v>
      </c>
      <c r="R86" s="1">
        <f t="shared" ca="1" si="36"/>
        <v>1.134090986023686E-3</v>
      </c>
      <c r="S86" s="1">
        <f t="shared" ca="1" si="37"/>
        <v>4.4323683252938256E-7</v>
      </c>
      <c r="T86" s="1">
        <f t="shared" ca="1" si="38"/>
        <v>183333333.33333373</v>
      </c>
      <c r="U86" s="1">
        <f t="shared" si="27"/>
        <v>183333333.33333334</v>
      </c>
      <c r="V86" s="5">
        <f t="shared" ca="1" si="39"/>
        <v>6.20372881051173E-2</v>
      </c>
      <c r="W86" s="4">
        <f t="shared" ca="1" si="40"/>
        <v>62.037288105117298</v>
      </c>
      <c r="Y86" s="4">
        <f t="shared" si="28"/>
        <v>100</v>
      </c>
      <c r="Z86" s="4"/>
      <c r="AA86" s="4">
        <f t="shared" si="29"/>
        <v>97</v>
      </c>
      <c r="AC86" s="5">
        <f t="shared" si="30"/>
        <v>4.7911946356203536E-2</v>
      </c>
      <c r="AD86" s="4">
        <f t="shared" si="41"/>
        <v>47.911946356203536</v>
      </c>
      <c r="AF86" s="5">
        <f t="shared" ca="1" si="42"/>
        <v>5.0515481360638194E-2</v>
      </c>
      <c r="AG86" s="1">
        <f t="shared" ca="1" si="31"/>
        <v>2.2241235433683883E-7</v>
      </c>
      <c r="AH86" s="1">
        <f t="shared" si="32"/>
        <v>2.2241235433683904E-7</v>
      </c>
      <c r="AI86" s="5">
        <f t="shared" ca="1" si="43"/>
        <v>5.0515481360638194E-2</v>
      </c>
      <c r="AJ86" s="4">
        <f t="shared" ca="1" si="44"/>
        <v>50.515481360638191</v>
      </c>
    </row>
    <row r="87" spans="7:36" x14ac:dyDescent="0.25">
      <c r="G87">
        <f t="shared" si="45"/>
        <v>81</v>
      </c>
      <c r="H87" s="4">
        <f t="shared" si="24"/>
        <v>6.6166666666666671</v>
      </c>
      <c r="I87" s="5">
        <f t="shared" si="33"/>
        <v>6.6166666666666674E-3</v>
      </c>
      <c r="K87" s="5">
        <f t="shared" si="25"/>
        <v>4.6764384850782048E-2</v>
      </c>
      <c r="L87" s="4">
        <f t="shared" si="34"/>
        <v>46.764384850782051</v>
      </c>
      <c r="N87" s="5">
        <f t="shared" si="35"/>
        <v>7.6220100235052475E-3</v>
      </c>
      <c r="O87" s="4">
        <f t="shared" si="23"/>
        <v>7.622010023505247</v>
      </c>
      <c r="Q87" s="5">
        <f t="shared" ca="1" si="26"/>
        <v>6.1574916291036258E-2</v>
      </c>
      <c r="R87" s="1">
        <f t="shared" ca="1" si="36"/>
        <v>1.1424100668301197E-3</v>
      </c>
      <c r="S87" s="1">
        <f t="shared" ca="1" si="37"/>
        <v>4.3757011351443636E-7</v>
      </c>
      <c r="T87" s="1">
        <f t="shared" ca="1" si="38"/>
        <v>183333333.33333367</v>
      </c>
      <c r="U87" s="1">
        <f t="shared" si="27"/>
        <v>183333333.33333334</v>
      </c>
      <c r="V87" s="5">
        <f t="shared" ca="1" si="39"/>
        <v>6.1574916291036258E-2</v>
      </c>
      <c r="W87" s="4">
        <f t="shared" ca="1" si="40"/>
        <v>61.57491629103626</v>
      </c>
      <c r="Y87" s="4">
        <f t="shared" si="28"/>
        <v>100</v>
      </c>
      <c r="Z87" s="4"/>
      <c r="AA87" s="4">
        <f t="shared" si="29"/>
        <v>97.233333333333334</v>
      </c>
      <c r="AC87" s="5">
        <f t="shared" si="30"/>
        <v>4.6835875093835536E-2</v>
      </c>
      <c r="AD87" s="4">
        <f t="shared" si="41"/>
        <v>46.835875093835533</v>
      </c>
      <c r="AF87" s="5">
        <f t="shared" ca="1" si="42"/>
        <v>5.0356574291759319E-2</v>
      </c>
      <c r="AG87" s="1">
        <f t="shared" ca="1" si="31"/>
        <v>2.2241235433683888E-7</v>
      </c>
      <c r="AH87" s="1">
        <f t="shared" si="32"/>
        <v>2.2241235433683904E-7</v>
      </c>
      <c r="AI87" s="5">
        <f t="shared" ca="1" si="43"/>
        <v>5.0356574291759319E-2</v>
      </c>
      <c r="AJ87" s="4">
        <f t="shared" ca="1" si="44"/>
        <v>50.356574291759323</v>
      </c>
    </row>
    <row r="88" spans="7:36" x14ac:dyDescent="0.25">
      <c r="G88">
        <f t="shared" si="45"/>
        <v>82</v>
      </c>
      <c r="H88" s="4">
        <f t="shared" si="24"/>
        <v>6.7333333333333334</v>
      </c>
      <c r="I88" s="5">
        <f t="shared" si="33"/>
        <v>6.7333333333333334E-3</v>
      </c>
      <c r="K88" s="5">
        <f t="shared" si="25"/>
        <v>4.6185422737030878E-2</v>
      </c>
      <c r="L88" s="4">
        <f t="shared" si="34"/>
        <v>46.185422737030876</v>
      </c>
      <c r="N88" s="5">
        <f t="shared" si="35"/>
        <v>7.7161275140463816E-3</v>
      </c>
      <c r="O88" s="4">
        <f t="shared" si="23"/>
        <v>7.7161275140463816</v>
      </c>
      <c r="Q88" s="5">
        <f t="shared" ca="1" si="26"/>
        <v>6.113423687326041E-2</v>
      </c>
      <c r="R88" s="1">
        <f t="shared" ca="1" si="36"/>
        <v>1.1507635579918582E-3</v>
      </c>
      <c r="S88" s="1">
        <f t="shared" ca="1" si="37"/>
        <v>4.3222622904532556E-7</v>
      </c>
      <c r="T88" s="1">
        <f t="shared" ca="1" si="38"/>
        <v>183333333.33333373</v>
      </c>
      <c r="U88" s="1">
        <f t="shared" si="27"/>
        <v>183333333.33333334</v>
      </c>
      <c r="V88" s="5">
        <f t="shared" ca="1" si="39"/>
        <v>6.113423687326041E-2</v>
      </c>
      <c r="W88" s="4">
        <f t="shared" ca="1" si="40"/>
        <v>61.134236873260413</v>
      </c>
      <c r="Y88" s="4">
        <f t="shared" si="28"/>
        <v>100</v>
      </c>
      <c r="Z88" s="4"/>
      <c r="AA88" s="4">
        <f t="shared" si="29"/>
        <v>97.466666666666669</v>
      </c>
      <c r="AC88" s="5">
        <f t="shared" si="30"/>
        <v>4.5793050525377993E-2</v>
      </c>
      <c r="AD88" s="4">
        <f t="shared" si="41"/>
        <v>45.793050525377993</v>
      </c>
      <c r="AF88" s="5">
        <f t="shared" ca="1" si="42"/>
        <v>5.020343782752943E-2</v>
      </c>
      <c r="AG88" s="1">
        <f t="shared" ca="1" si="31"/>
        <v>2.2241235433683875E-7</v>
      </c>
      <c r="AH88" s="1">
        <f t="shared" si="32"/>
        <v>2.2241235433683904E-7</v>
      </c>
      <c r="AI88" s="5">
        <f t="shared" ca="1" si="43"/>
        <v>5.020343782752943E-2</v>
      </c>
      <c r="AJ88" s="4">
        <f t="shared" ca="1" si="44"/>
        <v>50.203437827529427</v>
      </c>
    </row>
    <row r="89" spans="7:36" x14ac:dyDescent="0.25">
      <c r="G89">
        <f t="shared" si="45"/>
        <v>83</v>
      </c>
      <c r="H89" s="4">
        <f t="shared" si="24"/>
        <v>6.85</v>
      </c>
      <c r="I89" s="5">
        <f t="shared" si="33"/>
        <v>6.8499999999999993E-3</v>
      </c>
      <c r="K89" s="5">
        <f t="shared" si="25"/>
        <v>4.5630156007527518E-2</v>
      </c>
      <c r="L89" s="4">
        <f t="shared" si="34"/>
        <v>45.630156007527518</v>
      </c>
      <c r="N89" s="5">
        <f t="shared" si="35"/>
        <v>7.8113167652885448E-3</v>
      </c>
      <c r="O89" s="4">
        <f t="shared" ref="O89:O115" si="46">IF(N89&lt;0,O90/1000*2,N89)*1000</f>
        <v>7.8113167652885451</v>
      </c>
      <c r="Q89" s="5">
        <f t="shared" ca="1" si="26"/>
        <v>6.0713941347947054E-2</v>
      </c>
      <c r="R89" s="1">
        <f t="shared" ca="1" si="36"/>
        <v>1.1591471526598985E-3</v>
      </c>
      <c r="S89" s="1">
        <f t="shared" ca="1" si="37"/>
        <v>4.271814677004743E-7</v>
      </c>
      <c r="T89" s="1">
        <f t="shared" ca="1" si="38"/>
        <v>183333333.3333337</v>
      </c>
      <c r="U89" s="1">
        <f t="shared" si="27"/>
        <v>183333333.33333334</v>
      </c>
      <c r="V89" s="5">
        <f t="shared" ca="1" si="39"/>
        <v>6.0713941347947054E-2</v>
      </c>
      <c r="W89" s="4">
        <f t="shared" ca="1" si="40"/>
        <v>60.713941347947056</v>
      </c>
      <c r="Y89" s="4">
        <f t="shared" si="28"/>
        <v>100</v>
      </c>
      <c r="Z89" s="4"/>
      <c r="AA89" s="4">
        <f t="shared" si="29"/>
        <v>97.7</v>
      </c>
      <c r="AC89" s="5">
        <f t="shared" si="30"/>
        <v>4.4781773914645689E-2</v>
      </c>
      <c r="AD89" s="4">
        <f t="shared" si="41"/>
        <v>44.78177391464569</v>
      </c>
      <c r="AF89" s="5">
        <f t="shared" ca="1" si="42"/>
        <v>5.0055826660735291E-2</v>
      </c>
      <c r="AG89" s="1">
        <f t="shared" ca="1" si="31"/>
        <v>2.2241235433683881E-7</v>
      </c>
      <c r="AH89" s="1">
        <f t="shared" si="32"/>
        <v>2.2241235433683904E-7</v>
      </c>
      <c r="AI89" s="5">
        <f t="shared" ca="1" si="43"/>
        <v>5.0055826660735291E-2</v>
      </c>
      <c r="AJ89" s="4">
        <f t="shared" ca="1" si="44"/>
        <v>50.055826660735292</v>
      </c>
    </row>
    <row r="90" spans="7:36" x14ac:dyDescent="0.25">
      <c r="G90">
        <f t="shared" si="45"/>
        <v>84</v>
      </c>
      <c r="H90" s="4">
        <f t="shared" si="24"/>
        <v>6.9666666666666668</v>
      </c>
      <c r="I90" s="5">
        <f t="shared" si="33"/>
        <v>6.966666666666667E-3</v>
      </c>
      <c r="K90" s="5">
        <f t="shared" si="25"/>
        <v>4.5097394224307363E-2</v>
      </c>
      <c r="L90" s="4">
        <f t="shared" si="34"/>
        <v>45.097394224307365</v>
      </c>
      <c r="N90" s="5">
        <f t="shared" si="35"/>
        <v>7.9074996351879961E-3</v>
      </c>
      <c r="O90" s="4">
        <f t="shared" si="46"/>
        <v>7.907499635187996</v>
      </c>
      <c r="Q90" s="5">
        <f t="shared" ca="1" si="26"/>
        <v>6.0312817581513217E-2</v>
      </c>
      <c r="R90" s="1">
        <f t="shared" ca="1" si="36"/>
        <v>1.1675567348192412E-3</v>
      </c>
      <c r="S90" s="1">
        <f t="shared" ca="1" si="37"/>
        <v>4.2241418386873956E-7</v>
      </c>
      <c r="T90" s="1">
        <f t="shared" ca="1" si="38"/>
        <v>183333333.33333376</v>
      </c>
      <c r="U90" s="1">
        <f t="shared" si="27"/>
        <v>183333333.33333334</v>
      </c>
      <c r="V90" s="5">
        <f t="shared" ca="1" si="39"/>
        <v>6.0312817581513217E-2</v>
      </c>
      <c r="W90" s="4">
        <f t="shared" ca="1" si="40"/>
        <v>60.312817581513215</v>
      </c>
      <c r="Y90" s="4">
        <f t="shared" si="28"/>
        <v>100</v>
      </c>
      <c r="Z90" s="4"/>
      <c r="AA90" s="4">
        <f t="shared" si="29"/>
        <v>97.933333333333351</v>
      </c>
      <c r="AC90" s="5">
        <f t="shared" si="30"/>
        <v>4.3800460316394035E-2</v>
      </c>
      <c r="AD90" s="4">
        <f t="shared" si="41"/>
        <v>43.800460316394037</v>
      </c>
      <c r="AF90" s="5">
        <f t="shared" ca="1" si="42"/>
        <v>4.9913509173305198E-2</v>
      </c>
      <c r="AG90" s="1">
        <f t="shared" ca="1" si="31"/>
        <v>2.2241235433683888E-7</v>
      </c>
      <c r="AH90" s="1">
        <f t="shared" si="32"/>
        <v>2.2241235433683904E-7</v>
      </c>
      <c r="AI90" s="5">
        <f t="shared" ca="1" si="43"/>
        <v>4.9913509173305198E-2</v>
      </c>
      <c r="AJ90" s="4">
        <f t="shared" ca="1" si="44"/>
        <v>49.913509173305201</v>
      </c>
    </row>
    <row r="91" spans="7:36" x14ac:dyDescent="0.25">
      <c r="G91">
        <f t="shared" si="45"/>
        <v>85</v>
      </c>
      <c r="H91" s="4">
        <f t="shared" si="24"/>
        <v>7.083333333333333</v>
      </c>
      <c r="I91" s="5">
        <f t="shared" si="33"/>
        <v>7.083333333333333E-3</v>
      </c>
      <c r="K91" s="5">
        <f t="shared" si="25"/>
        <v>4.4586025378259939E-2</v>
      </c>
      <c r="L91" s="4">
        <f t="shared" si="34"/>
        <v>44.58602537825994</v>
      </c>
      <c r="N91" s="5">
        <f t="shared" si="35"/>
        <v>8.0046055786548199E-3</v>
      </c>
      <c r="O91" s="4">
        <f t="shared" si="46"/>
        <v>8.0046055786548198</v>
      </c>
      <c r="Q91" s="5">
        <f t="shared" ca="1" si="26"/>
        <v>5.992974176983841E-2</v>
      </c>
      <c r="R91" s="1">
        <f t="shared" ca="1" si="36"/>
        <v>1.1759883769651711E-3</v>
      </c>
      <c r="S91" s="1">
        <f t="shared" ca="1" si="37"/>
        <v>4.1790459446042619E-7</v>
      </c>
      <c r="T91" s="1">
        <f t="shared" ca="1" si="38"/>
        <v>183333333.33333367</v>
      </c>
      <c r="U91" s="1">
        <f t="shared" si="27"/>
        <v>183333333.33333334</v>
      </c>
      <c r="V91" s="5">
        <f t="shared" ca="1" si="39"/>
        <v>5.992974176983841E-2</v>
      </c>
      <c r="W91" s="4">
        <f t="shared" ca="1" si="40"/>
        <v>59.929741769838408</v>
      </c>
      <c r="Y91" s="4">
        <f t="shared" si="28"/>
        <v>100</v>
      </c>
      <c r="Z91" s="4"/>
      <c r="AA91" s="4">
        <f t="shared" si="29"/>
        <v>98.166666666666671</v>
      </c>
      <c r="AC91" s="5">
        <f t="shared" si="30"/>
        <v>4.2847629205300504E-2</v>
      </c>
      <c r="AD91" s="4">
        <f t="shared" si="41"/>
        <v>42.847629205300507</v>
      </c>
      <c r="AF91" s="5">
        <f t="shared" ca="1" si="42"/>
        <v>4.9776266454863924E-2</v>
      </c>
      <c r="AG91" s="1">
        <f t="shared" ca="1" si="31"/>
        <v>2.2241235433683875E-7</v>
      </c>
      <c r="AH91" s="1">
        <f t="shared" si="32"/>
        <v>2.2241235433683904E-7</v>
      </c>
      <c r="AI91" s="5">
        <f t="shared" ca="1" si="43"/>
        <v>4.9776266454863924E-2</v>
      </c>
      <c r="AJ91" s="4">
        <f t="shared" ca="1" si="44"/>
        <v>49.776266454863922</v>
      </c>
    </row>
    <row r="92" spans="7:36" x14ac:dyDescent="0.25">
      <c r="G92">
        <f t="shared" si="45"/>
        <v>86</v>
      </c>
      <c r="H92" s="4">
        <f t="shared" si="24"/>
        <v>7.2</v>
      </c>
      <c r="I92" s="5">
        <f t="shared" si="33"/>
        <v>7.1999999999999998E-3</v>
      </c>
      <c r="K92" s="5">
        <f t="shared" si="25"/>
        <v>4.4095009534939375E-2</v>
      </c>
      <c r="L92" s="4">
        <f t="shared" si="34"/>
        <v>44.095009534939372</v>
      </c>
      <c r="N92" s="5">
        <f t="shared" si="35"/>
        <v>8.1025707352540156E-3</v>
      </c>
      <c r="O92" s="4">
        <f t="shared" si="46"/>
        <v>8.1025707352540159</v>
      </c>
      <c r="Q92" s="5">
        <f t="shared" ca="1" si="26"/>
        <v>5.9563671124142049E-2</v>
      </c>
      <c r="R92" s="1">
        <f t="shared" ca="1" si="36"/>
        <v>1.1844383365338961E-3</v>
      </c>
      <c r="S92" s="1">
        <f t="shared" ca="1" si="37"/>
        <v>4.136345976826358E-7</v>
      </c>
      <c r="T92" s="1">
        <f t="shared" ca="1" si="38"/>
        <v>183333333.33333373</v>
      </c>
      <c r="U92" s="1">
        <f t="shared" si="27"/>
        <v>183333333.33333334</v>
      </c>
      <c r="V92" s="5">
        <f t="shared" ca="1" si="39"/>
        <v>5.9563671124142049E-2</v>
      </c>
      <c r="W92" s="4">
        <f t="shared" ca="1" si="40"/>
        <v>59.563671124142047</v>
      </c>
      <c r="Y92" s="4">
        <f t="shared" si="28"/>
        <v>100</v>
      </c>
      <c r="Z92" s="4"/>
      <c r="AA92" s="4">
        <f t="shared" si="29"/>
        <v>98.4</v>
      </c>
      <c r="AC92" s="5">
        <f t="shared" si="30"/>
        <v>4.1921896016017084E-2</v>
      </c>
      <c r="AD92" s="4">
        <f t="shared" si="41"/>
        <v>41.921896016017087</v>
      </c>
      <c r="AF92" s="5">
        <f t="shared" ca="1" si="42"/>
        <v>4.9643891406555098E-2</v>
      </c>
      <c r="AG92" s="1">
        <f t="shared" ca="1" si="31"/>
        <v>2.2241235433683896E-7</v>
      </c>
      <c r="AH92" s="1">
        <f t="shared" si="32"/>
        <v>2.2241235433683904E-7</v>
      </c>
      <c r="AI92" s="5">
        <f t="shared" ca="1" si="43"/>
        <v>4.9643891406555098E-2</v>
      </c>
      <c r="AJ92" s="4">
        <f t="shared" ca="1" si="44"/>
        <v>49.643891406555099</v>
      </c>
    </row>
    <row r="93" spans="7:36" x14ac:dyDescent="0.25">
      <c r="G93">
        <f t="shared" si="45"/>
        <v>87</v>
      </c>
      <c r="H93" s="4">
        <f t="shared" si="24"/>
        <v>7.3166666666666664</v>
      </c>
      <c r="I93" s="5">
        <f t="shared" si="33"/>
        <v>7.3166666666666666E-3</v>
      </c>
      <c r="K93" s="5">
        <f t="shared" si="25"/>
        <v>4.3623373088292651E-2</v>
      </c>
      <c r="L93" s="4">
        <f t="shared" si="34"/>
        <v>43.623373088292652</v>
      </c>
      <c r="N93" s="5">
        <f t="shared" si="35"/>
        <v>8.2013371460631472E-3</v>
      </c>
      <c r="O93" s="4">
        <f t="shared" si="46"/>
        <v>8.2013371460631479</v>
      </c>
      <c r="Q93" s="5">
        <f t="shared" ca="1" si="26"/>
        <v>5.9213637212985462E-2</v>
      </c>
      <c r="R93" s="1">
        <f t="shared" ca="1" si="36"/>
        <v>1.1929030513302622E-3</v>
      </c>
      <c r="S93" s="1">
        <f t="shared" ca="1" si="37"/>
        <v>4.0958761125269811E-7</v>
      </c>
      <c r="T93" s="1">
        <f t="shared" ca="1" si="38"/>
        <v>183333333.33333376</v>
      </c>
      <c r="U93" s="1">
        <f t="shared" si="27"/>
        <v>183333333.33333334</v>
      </c>
      <c r="V93" s="5">
        <f t="shared" ca="1" si="39"/>
        <v>5.9213637212985462E-2</v>
      </c>
      <c r="W93" s="4">
        <f t="shared" ca="1" si="40"/>
        <v>59.213637212985461</v>
      </c>
      <c r="Y93" s="4">
        <f t="shared" si="28"/>
        <v>100</v>
      </c>
      <c r="Z93" s="4"/>
      <c r="AA93" s="4">
        <f t="shared" si="29"/>
        <v>98.63333333333334</v>
      </c>
      <c r="AC93" s="5">
        <f t="shared" si="30"/>
        <v>4.1021964492602987E-2</v>
      </c>
      <c r="AD93" s="4">
        <f t="shared" si="41"/>
        <v>41.02196449260299</v>
      </c>
      <c r="AF93" s="5">
        <f t="shared" ca="1" si="42"/>
        <v>4.9516187921474726E-2</v>
      </c>
      <c r="AG93" s="1">
        <f t="shared" ca="1" si="31"/>
        <v>2.2241235433683888E-7</v>
      </c>
      <c r="AH93" s="1">
        <f t="shared" si="32"/>
        <v>2.2241235433683904E-7</v>
      </c>
      <c r="AI93" s="5">
        <f t="shared" ca="1" si="43"/>
        <v>4.9516187921474726E-2</v>
      </c>
      <c r="AJ93" s="4">
        <f t="shared" ca="1" si="44"/>
        <v>49.516187921474724</v>
      </c>
    </row>
    <row r="94" spans="7:36" x14ac:dyDescent="0.25">
      <c r="G94">
        <f t="shared" si="45"/>
        <v>88</v>
      </c>
      <c r="H94" s="4">
        <f t="shared" si="24"/>
        <v>7.4333333333333336</v>
      </c>
      <c r="I94" s="5">
        <f t="shared" si="33"/>
        <v>7.4333333333333335E-3</v>
      </c>
      <c r="K94" s="5">
        <f t="shared" si="25"/>
        <v>4.3170203555516762E-2</v>
      </c>
      <c r="L94" s="4">
        <f t="shared" si="34"/>
        <v>43.170203555516764</v>
      </c>
      <c r="N94" s="5">
        <f t="shared" si="35"/>
        <v>8.3008520787837773E-3</v>
      </c>
      <c r="O94" s="4">
        <f t="shared" si="46"/>
        <v>8.3008520787837767</v>
      </c>
      <c r="Q94" s="5">
        <f t="shared" ca="1" si="26"/>
        <v>5.8878739897530695E-2</v>
      </c>
      <c r="R94" s="1">
        <f t="shared" ca="1" si="36"/>
        <v>1.201379134167801E-3</v>
      </c>
      <c r="S94" s="1">
        <f t="shared" ca="1" si="37"/>
        <v>4.0574842776962017E-7</v>
      </c>
      <c r="T94" s="1">
        <f t="shared" ca="1" si="38"/>
        <v>183333333.3333337</v>
      </c>
      <c r="U94" s="1">
        <f t="shared" si="27"/>
        <v>183333333.33333334</v>
      </c>
      <c r="V94" s="5">
        <f t="shared" ca="1" si="39"/>
        <v>5.8878739897530695E-2</v>
      </c>
      <c r="W94" s="4">
        <f t="shared" ca="1" si="40"/>
        <v>58.878739897530693</v>
      </c>
      <c r="Y94" s="4">
        <f t="shared" si="28"/>
        <v>100</v>
      </c>
      <c r="Z94" s="4"/>
      <c r="AA94" s="4">
        <f t="shared" si="29"/>
        <v>98.866666666666674</v>
      </c>
      <c r="AC94" s="5">
        <f t="shared" si="30"/>
        <v>4.0146619758414152E-2</v>
      </c>
      <c r="AD94" s="4">
        <f t="shared" si="41"/>
        <v>40.146619758414154</v>
      </c>
      <c r="AF94" s="5">
        <f t="shared" ca="1" si="42"/>
        <v>4.9392970134061284E-2</v>
      </c>
      <c r="AG94" s="1">
        <f t="shared" ca="1" si="31"/>
        <v>2.2241235433683888E-7</v>
      </c>
      <c r="AH94" s="1">
        <f t="shared" si="32"/>
        <v>2.2241235433683904E-7</v>
      </c>
      <c r="AI94" s="5">
        <f t="shared" ca="1" si="43"/>
        <v>4.9392970134061284E-2</v>
      </c>
      <c r="AJ94" s="4">
        <f t="shared" ca="1" si="44"/>
        <v>49.392970134061287</v>
      </c>
    </row>
    <row r="95" spans="7:36" x14ac:dyDescent="0.25">
      <c r="G95">
        <f t="shared" si="45"/>
        <v>89</v>
      </c>
      <c r="H95" s="4">
        <f t="shared" si="24"/>
        <v>7.55</v>
      </c>
      <c r="I95" s="5">
        <f t="shared" si="33"/>
        <v>7.5499999999999994E-3</v>
      </c>
      <c r="K95" s="5">
        <f t="shared" si="25"/>
        <v>4.2734644854511727E-2</v>
      </c>
      <c r="L95" s="4">
        <f t="shared" si="34"/>
        <v>42.734644854511728</v>
      </c>
      <c r="N95" s="5">
        <f t="shared" si="35"/>
        <v>8.401067443988261E-3</v>
      </c>
      <c r="O95" s="4">
        <f t="shared" si="46"/>
        <v>8.4010674439882607</v>
      </c>
      <c r="Q95" s="5">
        <f t="shared" ca="1" si="26"/>
        <v>5.8558141803838032E-2</v>
      </c>
      <c r="R95" s="1">
        <f t="shared" ca="1" si="36"/>
        <v>1.2098633669097403E-3</v>
      </c>
      <c r="S95" s="1">
        <f t="shared" ca="1" si="37"/>
        <v>4.0210308525824145E-7</v>
      </c>
      <c r="T95" s="1">
        <f t="shared" ca="1" si="38"/>
        <v>183333333.33333364</v>
      </c>
      <c r="U95" s="1">
        <f t="shared" si="27"/>
        <v>183333333.33333334</v>
      </c>
      <c r="V95" s="5">
        <f t="shared" ca="1" si="39"/>
        <v>5.8558141803838032E-2</v>
      </c>
      <c r="W95" s="4">
        <f t="shared" ca="1" si="40"/>
        <v>58.558141803838033</v>
      </c>
      <c r="Y95" s="4">
        <f t="shared" si="28"/>
        <v>100</v>
      </c>
      <c r="Z95" s="4"/>
      <c r="AA95" s="4">
        <f t="shared" si="29"/>
        <v>99.100000000000009</v>
      </c>
      <c r="AC95" s="5">
        <f t="shared" si="30"/>
        <v>3.9294722028519601E-2</v>
      </c>
      <c r="AD95" s="4">
        <f t="shared" si="41"/>
        <v>39.294722028519601</v>
      </c>
      <c r="AF95" s="5">
        <f t="shared" ca="1" si="42"/>
        <v>4.9274061731659366E-2</v>
      </c>
      <c r="AG95" s="1">
        <f t="shared" ca="1" si="31"/>
        <v>2.2241235433683891E-7</v>
      </c>
      <c r="AH95" s="1">
        <f t="shared" si="32"/>
        <v>2.2241235433683904E-7</v>
      </c>
      <c r="AI95" s="5">
        <f t="shared" ca="1" si="43"/>
        <v>4.9274061731659366E-2</v>
      </c>
      <c r="AJ95" s="4">
        <f t="shared" ca="1" si="44"/>
        <v>49.274061731659366</v>
      </c>
    </row>
    <row r="96" spans="7:36" x14ac:dyDescent="0.25">
      <c r="G96">
        <f t="shared" si="45"/>
        <v>90</v>
      </c>
      <c r="H96" s="4">
        <f t="shared" si="24"/>
        <v>7.666666666666667</v>
      </c>
      <c r="I96" s="5">
        <f t="shared" si="33"/>
        <v>7.6666666666666671E-3</v>
      </c>
      <c r="K96" s="5">
        <f t="shared" si="25"/>
        <v>4.2315893012522775E-2</v>
      </c>
      <c r="L96" s="4">
        <f t="shared" si="34"/>
        <v>42.315893012522771</v>
      </c>
      <c r="N96" s="5">
        <f t="shared" si="35"/>
        <v>8.5019392884136558E-3</v>
      </c>
      <c r="O96" s="4">
        <f t="shared" si="46"/>
        <v>8.5019392884136558</v>
      </c>
      <c r="Q96" s="5">
        <f t="shared" ca="1" si="26"/>
        <v>5.8251063281779383E-2</v>
      </c>
      <c r="R96" s="1">
        <f t="shared" ca="1" si="36"/>
        <v>1.2183526940743809E-3</v>
      </c>
      <c r="S96" s="1">
        <f t="shared" ca="1" si="37"/>
        <v>3.9863875115273867E-7</v>
      </c>
      <c r="T96" s="1">
        <f t="shared" ca="1" si="38"/>
        <v>183333333.33333364</v>
      </c>
      <c r="U96" s="1">
        <f t="shared" si="27"/>
        <v>183333333.33333334</v>
      </c>
      <c r="V96" s="5">
        <f t="shared" ca="1" si="39"/>
        <v>5.8251063281779383E-2</v>
      </c>
      <c r="W96" s="4">
        <f t="shared" ca="1" si="40"/>
        <v>58.251063281779381</v>
      </c>
      <c r="Y96" s="4">
        <f t="shared" si="28"/>
        <v>100</v>
      </c>
      <c r="Z96" s="4"/>
      <c r="AA96" s="4">
        <f t="shared" si="29"/>
        <v>99.333333333333343</v>
      </c>
      <c r="AC96" s="5">
        <f t="shared" si="30"/>
        <v>3.8465200896201535E-2</v>
      </c>
      <c r="AD96" s="4">
        <f t="shared" si="41"/>
        <v>38.465200896201537</v>
      </c>
      <c r="AF96" s="5">
        <f t="shared" ca="1" si="42"/>
        <v>4.9159295322235085E-2</v>
      </c>
      <c r="AG96" s="1">
        <f t="shared" ca="1" si="31"/>
        <v>2.2241235433683883E-7</v>
      </c>
      <c r="AH96" s="1">
        <f t="shared" si="32"/>
        <v>2.2241235433683904E-7</v>
      </c>
      <c r="AI96" s="5">
        <f t="shared" ca="1" si="43"/>
        <v>4.9159295322235085E-2</v>
      </c>
      <c r="AJ96" s="4">
        <f t="shared" ca="1" si="44"/>
        <v>49.159295322235081</v>
      </c>
    </row>
    <row r="97" spans="7:36" x14ac:dyDescent="0.25">
      <c r="G97">
        <f t="shared" si="45"/>
        <v>91</v>
      </c>
      <c r="H97" s="4">
        <f t="shared" si="24"/>
        <v>7.7833333333333332</v>
      </c>
      <c r="I97" s="5">
        <f t="shared" si="33"/>
        <v>7.7833333333333331E-3</v>
      </c>
      <c r="K97" s="5">
        <f t="shared" si="25"/>
        <v>4.1913192260729065E-2</v>
      </c>
      <c r="L97" s="4">
        <f t="shared" si="34"/>
        <v>41.913192260729062</v>
      </c>
      <c r="N97" s="5">
        <f t="shared" si="35"/>
        <v>8.6034273536537403E-3</v>
      </c>
      <c r="O97" s="4">
        <f t="shared" si="46"/>
        <v>8.6034273536537409</v>
      </c>
      <c r="Q97" s="5">
        <f t="shared" ca="1" si="26"/>
        <v>5.7956777805233124E-2</v>
      </c>
      <c r="R97" s="1">
        <f t="shared" ca="1" si="36"/>
        <v>1.2268442161447795E-3</v>
      </c>
      <c r="S97" s="1">
        <f t="shared" ca="1" si="37"/>
        <v>3.9534361820240756E-7</v>
      </c>
      <c r="T97" s="1">
        <f t="shared" ca="1" si="38"/>
        <v>183333333.3333337</v>
      </c>
      <c r="U97" s="1">
        <f t="shared" si="27"/>
        <v>183333333.33333334</v>
      </c>
      <c r="V97" s="5">
        <f t="shared" ca="1" si="39"/>
        <v>5.7956777805233124E-2</v>
      </c>
      <c r="W97" s="4">
        <f t="shared" ca="1" si="40"/>
        <v>57.956777805233124</v>
      </c>
      <c r="Y97" s="4">
        <f t="shared" si="28"/>
        <v>100</v>
      </c>
      <c r="Z97" s="4"/>
      <c r="AA97" s="4">
        <f t="shared" si="29"/>
        <v>99.566666666666663</v>
      </c>
      <c r="AC97" s="5">
        <f t="shared" si="30"/>
        <v>3.7657050133303449E-2</v>
      </c>
      <c r="AD97" s="4">
        <f t="shared" si="41"/>
        <v>37.65705013330345</v>
      </c>
      <c r="AF97" s="5">
        <f t="shared" ca="1" si="42"/>
        <v>4.9048511852886612E-2</v>
      </c>
      <c r="AG97" s="1">
        <f t="shared" ca="1" si="31"/>
        <v>2.2241235433683881E-7</v>
      </c>
      <c r="AH97" s="1">
        <f t="shared" si="32"/>
        <v>2.2241235433683904E-7</v>
      </c>
      <c r="AI97" s="5">
        <f t="shared" ca="1" si="43"/>
        <v>4.9048511852886612E-2</v>
      </c>
      <c r="AJ97" s="4">
        <f t="shared" ca="1" si="44"/>
        <v>49.048511852886612</v>
      </c>
    </row>
    <row r="98" spans="7:36" x14ac:dyDescent="0.25">
      <c r="G98">
        <f t="shared" si="45"/>
        <v>92</v>
      </c>
      <c r="H98" s="4">
        <f t="shared" si="24"/>
        <v>7.9</v>
      </c>
      <c r="I98" s="5">
        <f t="shared" si="33"/>
        <v>7.9000000000000008E-3</v>
      </c>
      <c r="K98" s="5">
        <f t="shared" si="25"/>
        <v>4.1525831474881453E-2</v>
      </c>
      <c r="L98" s="4">
        <f t="shared" si="34"/>
        <v>41.52583147488145</v>
      </c>
      <c r="N98" s="5">
        <f t="shared" si="35"/>
        <v>8.7054946905740435E-3</v>
      </c>
      <c r="O98" s="4">
        <f t="shared" si="46"/>
        <v>8.705494690574044</v>
      </c>
      <c r="Q98" s="5">
        <f t="shared" ca="1" si="26"/>
        <v>5.7674607772717428E-2</v>
      </c>
      <c r="R98" s="1">
        <f t="shared" ca="1" si="36"/>
        <v>1.2353351827012516E-3</v>
      </c>
      <c r="S98" s="1">
        <f t="shared" ca="1" si="37"/>
        <v>3.9220681096896277E-7</v>
      </c>
      <c r="T98" s="1">
        <f t="shared" ca="1" si="38"/>
        <v>183333333.33333376</v>
      </c>
      <c r="U98" s="1">
        <f t="shared" si="27"/>
        <v>183333333.33333334</v>
      </c>
      <c r="V98" s="5">
        <f t="shared" ca="1" si="39"/>
        <v>5.7674607772717428E-2</v>
      </c>
      <c r="W98" s="4">
        <f t="shared" ca="1" si="40"/>
        <v>57.67460777271743</v>
      </c>
      <c r="Y98" s="4">
        <f t="shared" si="28"/>
        <v>100</v>
      </c>
      <c r="Z98" s="4"/>
      <c r="AA98" s="4">
        <f t="shared" si="29"/>
        <v>99.8</v>
      </c>
      <c r="AC98" s="5">
        <f t="shared" si="30"/>
        <v>3.6869322951306696E-2</v>
      </c>
      <c r="AD98" s="4">
        <f t="shared" si="41"/>
        <v>36.8693229513067</v>
      </c>
      <c r="AF98" s="5">
        <f t="shared" ca="1" si="42"/>
        <v>4.8941560074376132E-2</v>
      </c>
      <c r="AG98" s="1">
        <f t="shared" ca="1" si="31"/>
        <v>2.2241235433683888E-7</v>
      </c>
      <c r="AH98" s="1">
        <f t="shared" si="32"/>
        <v>2.2241235433683904E-7</v>
      </c>
      <c r="AI98" s="5">
        <f t="shared" ca="1" si="43"/>
        <v>4.8941560074376132E-2</v>
      </c>
      <c r="AJ98" s="4">
        <f t="shared" ca="1" si="44"/>
        <v>48.941560074376135</v>
      </c>
    </row>
    <row r="99" spans="7:36" x14ac:dyDescent="0.25">
      <c r="G99">
        <f t="shared" si="45"/>
        <v>93</v>
      </c>
      <c r="H99" s="4">
        <f t="shared" si="24"/>
        <v>8.0166666666666657</v>
      </c>
      <c r="I99" s="5">
        <f t="shared" si="33"/>
        <v>8.016666666666665E-3</v>
      </c>
      <c r="K99" s="5">
        <f t="shared" si="25"/>
        <v>4.1153140926736963E-2</v>
      </c>
      <c r="L99" s="4">
        <f t="shared" si="34"/>
        <v>41.15314092673696</v>
      </c>
      <c r="N99" s="5">
        <f t="shared" si="35"/>
        <v>8.8081073213796823E-3</v>
      </c>
      <c r="O99" s="4">
        <f t="shared" si="46"/>
        <v>8.8081073213796817</v>
      </c>
      <c r="Q99" s="5">
        <f t="shared" ca="1" si="26"/>
        <v>5.7403920671607184E-2</v>
      </c>
      <c r="R99" s="1">
        <f t="shared" ca="1" si="36"/>
        <v>1.2438229854758686E-3</v>
      </c>
      <c r="S99" s="1">
        <f t="shared" ca="1" si="37"/>
        <v>3.8921830174566716E-7</v>
      </c>
      <c r="T99" s="1">
        <f t="shared" ca="1" si="38"/>
        <v>183333333.33333376</v>
      </c>
      <c r="U99" s="1">
        <f t="shared" si="27"/>
        <v>183333333.33333334</v>
      </c>
      <c r="V99" s="5">
        <f t="shared" ca="1" si="39"/>
        <v>5.7403920671607184E-2</v>
      </c>
      <c r="W99" s="4">
        <f t="shared" ca="1" si="40"/>
        <v>57.403920671607182</v>
      </c>
      <c r="Y99" s="4">
        <f t="shared" si="28"/>
        <v>100</v>
      </c>
      <c r="Z99" s="4"/>
      <c r="AA99" s="4">
        <f t="shared" si="29"/>
        <v>100.03333333333333</v>
      </c>
      <c r="AC99" s="5">
        <f t="shared" si="30"/>
        <v>3.6101127676201078E-2</v>
      </c>
      <c r="AD99" s="4">
        <f t="shared" si="41"/>
        <v>36.101127676201081</v>
      </c>
      <c r="AF99" s="5">
        <f t="shared" ca="1" si="42"/>
        <v>4.8838296047421598E-2</v>
      </c>
      <c r="AG99" s="1">
        <f t="shared" ca="1" si="31"/>
        <v>2.2241235433683881E-7</v>
      </c>
      <c r="AH99" s="1">
        <f t="shared" si="32"/>
        <v>2.2241235433683904E-7</v>
      </c>
      <c r="AI99" s="5">
        <f t="shared" ca="1" si="43"/>
        <v>4.8838296047421598E-2</v>
      </c>
      <c r="AJ99" s="4">
        <f t="shared" ca="1" si="44"/>
        <v>48.838296047421601</v>
      </c>
    </row>
    <row r="100" spans="7:36" x14ac:dyDescent="0.25">
      <c r="G100">
        <f t="shared" si="45"/>
        <v>94</v>
      </c>
      <c r="H100" s="4">
        <f t="shared" si="24"/>
        <v>8.1333333333333329</v>
      </c>
      <c r="I100" s="5">
        <f t="shared" si="33"/>
        <v>8.1333333333333327E-3</v>
      </c>
      <c r="K100" s="5">
        <f t="shared" si="25"/>
        <v>4.0794489315082942E-2</v>
      </c>
      <c r="L100" s="4">
        <f t="shared" si="34"/>
        <v>40.794489315082942</v>
      </c>
      <c r="N100" s="5">
        <f t="shared" si="35"/>
        <v>8.9112339425772777E-3</v>
      </c>
      <c r="O100" s="4">
        <f t="shared" si="46"/>
        <v>8.9112339425772777</v>
      </c>
      <c r="Q100" s="5">
        <f t="shared" ca="1" si="26"/>
        <v>5.7144125572634458E-2</v>
      </c>
      <c r="R100" s="1">
        <f t="shared" ca="1" si="36"/>
        <v>1.2523051514109129E-3</v>
      </c>
      <c r="S100" s="1">
        <f t="shared" ca="1" si="37"/>
        <v>3.8636883486826085E-7</v>
      </c>
      <c r="T100" s="1">
        <f t="shared" ca="1" si="38"/>
        <v>183333333.33333373</v>
      </c>
      <c r="U100" s="1">
        <f t="shared" si="27"/>
        <v>183333333.33333334</v>
      </c>
      <c r="V100" s="5">
        <f t="shared" ca="1" si="39"/>
        <v>5.7144125572634458E-2</v>
      </c>
      <c r="W100" s="4">
        <f t="shared" ca="1" si="40"/>
        <v>57.144125572634458</v>
      </c>
      <c r="Y100" s="4">
        <f t="shared" si="28"/>
        <v>100</v>
      </c>
      <c r="Z100" s="4"/>
      <c r="AA100" s="4">
        <f t="shared" si="29"/>
        <v>100.26666666666667</v>
      </c>
      <c r="AC100" s="5">
        <f t="shared" si="30"/>
        <v>3.5351623795599821E-2</v>
      </c>
      <c r="AD100" s="4">
        <f t="shared" si="41"/>
        <v>35.351623795599821</v>
      </c>
      <c r="AF100" s="5">
        <f t="shared" ca="1" si="42"/>
        <v>4.8738582686937128E-2</v>
      </c>
      <c r="AG100" s="1">
        <f t="shared" ca="1" si="31"/>
        <v>2.2241235433683888E-7</v>
      </c>
      <c r="AH100" s="1">
        <f t="shared" si="32"/>
        <v>2.2241235433683904E-7</v>
      </c>
      <c r="AI100" s="5">
        <f t="shared" ca="1" si="43"/>
        <v>4.8738582686937128E-2</v>
      </c>
      <c r="AJ100" s="4">
        <f t="shared" ca="1" si="44"/>
        <v>48.738582686937129</v>
      </c>
    </row>
    <row r="101" spans="7:36" x14ac:dyDescent="0.25">
      <c r="G101">
        <f t="shared" si="45"/>
        <v>95</v>
      </c>
      <c r="H101" s="4">
        <f t="shared" si="24"/>
        <v>8.25</v>
      </c>
      <c r="I101" s="5">
        <f t="shared" si="33"/>
        <v>8.2500000000000004E-3</v>
      </c>
      <c r="K101" s="5">
        <f t="shared" si="25"/>
        <v>4.044928104867436E-2</v>
      </c>
      <c r="L101" s="4">
        <f t="shared" si="34"/>
        <v>40.449281048674358</v>
      </c>
      <c r="N101" s="5">
        <f t="shared" si="35"/>
        <v>9.0148456631480509E-3</v>
      </c>
      <c r="O101" s="4">
        <f t="shared" si="46"/>
        <v>9.0148456631480514</v>
      </c>
      <c r="Q101" s="5">
        <f t="shared" ca="1" si="26"/>
        <v>5.6894669924554893E-2</v>
      </c>
      <c r="R101" s="1">
        <f t="shared" ca="1" si="36"/>
        <v>1.2607793357880767E-3</v>
      </c>
      <c r="S101" s="1">
        <f t="shared" ca="1" si="37"/>
        <v>3.8364985850912825E-7</v>
      </c>
      <c r="T101" s="1">
        <f t="shared" ca="1" si="38"/>
        <v>183333333.33333376</v>
      </c>
      <c r="U101" s="1">
        <f t="shared" si="27"/>
        <v>183333333.33333334</v>
      </c>
      <c r="V101" s="5">
        <f t="shared" ca="1" si="39"/>
        <v>5.6894669924554893E-2</v>
      </c>
      <c r="W101" s="4">
        <f t="shared" ca="1" si="40"/>
        <v>56.89466992455489</v>
      </c>
      <c r="Y101" s="4">
        <f t="shared" si="28"/>
        <v>100</v>
      </c>
      <c r="Z101" s="4"/>
      <c r="AA101" s="4">
        <f t="shared" si="29"/>
        <v>100.5</v>
      </c>
      <c r="AC101" s="5">
        <f t="shared" si="30"/>
        <v>3.4620018341251259E-2</v>
      </c>
      <c r="AD101" s="4">
        <f t="shared" si="41"/>
        <v>34.62001834125126</v>
      </c>
      <c r="AF101" s="5">
        <f t="shared" ca="1" si="42"/>
        <v>4.8642289340807901E-2</v>
      </c>
      <c r="AG101" s="1">
        <f t="shared" ca="1" si="31"/>
        <v>2.2241235433683881E-7</v>
      </c>
      <c r="AH101" s="1">
        <f t="shared" si="32"/>
        <v>2.2241235433683904E-7</v>
      </c>
      <c r="AI101" s="5">
        <f t="shared" ca="1" si="43"/>
        <v>4.8642289340807901E-2</v>
      </c>
      <c r="AJ101" s="4">
        <f t="shared" ca="1" si="44"/>
        <v>48.642289340807899</v>
      </c>
    </row>
    <row r="102" spans="7:36" x14ac:dyDescent="0.25">
      <c r="G102">
        <f t="shared" si="45"/>
        <v>96</v>
      </c>
      <c r="H102" s="4">
        <f t="shared" si="24"/>
        <v>8.3666666666666671</v>
      </c>
      <c r="I102" s="5">
        <f t="shared" si="33"/>
        <v>8.3666666666666663E-3</v>
      </c>
      <c r="K102" s="5">
        <f t="shared" si="25"/>
        <v>4.0116953756494975E-2</v>
      </c>
      <c r="L102" s="4">
        <f t="shared" si="34"/>
        <v>40.116953756494972</v>
      </c>
      <c r="N102" s="5">
        <f t="shared" si="35"/>
        <v>9.1189157731364316E-3</v>
      </c>
      <c r="O102" s="4">
        <f t="shared" si="46"/>
        <v>9.1189157731364308</v>
      </c>
      <c r="Q102" s="5">
        <f t="shared" ca="1" si="26"/>
        <v>5.6655036621718169E-2</v>
      </c>
      <c r="R102" s="1">
        <f t="shared" ca="1" si="36"/>
        <v>1.2692433154819533E-3</v>
      </c>
      <c r="S102" s="1">
        <f t="shared" ca="1" si="37"/>
        <v>3.8105346315202669E-7</v>
      </c>
      <c r="T102" s="1">
        <f t="shared" ca="1" si="38"/>
        <v>183333333.33333376</v>
      </c>
      <c r="U102" s="1">
        <f t="shared" si="27"/>
        <v>183333333.33333334</v>
      </c>
      <c r="V102" s="5">
        <f t="shared" ca="1" si="39"/>
        <v>5.6655036621718169E-2</v>
      </c>
      <c r="W102" s="4">
        <f t="shared" ca="1" si="40"/>
        <v>56.655036621718168</v>
      </c>
      <c r="Y102" s="4">
        <f t="shared" si="28"/>
        <v>100</v>
      </c>
      <c r="Z102" s="4"/>
      <c r="AA102" s="4">
        <f t="shared" si="29"/>
        <v>100.73333333333335</v>
      </c>
      <c r="AC102" s="5">
        <f t="shared" si="30"/>
        <v>3.3905562574208591E-2</v>
      </c>
      <c r="AD102" s="4">
        <f t="shared" si="41"/>
        <v>33.905562574208588</v>
      </c>
      <c r="AF102" s="5">
        <f t="shared" ca="1" si="42"/>
        <v>4.8549291400136307E-2</v>
      </c>
      <c r="AG102" s="1">
        <f t="shared" ca="1" si="31"/>
        <v>2.2241235433683881E-7</v>
      </c>
      <c r="AH102" s="1">
        <f t="shared" si="32"/>
        <v>2.2241235433683904E-7</v>
      </c>
      <c r="AI102" s="5">
        <f t="shared" ca="1" si="43"/>
        <v>4.8549291400136307E-2</v>
      </c>
      <c r="AJ102" s="4">
        <f t="shared" ca="1" si="44"/>
        <v>48.549291400136305</v>
      </c>
    </row>
    <row r="103" spans="7:36" x14ac:dyDescent="0.25">
      <c r="G103">
        <f t="shared" si="45"/>
        <v>97</v>
      </c>
      <c r="H103" s="4">
        <f t="shared" si="24"/>
        <v>8.4833333333333343</v>
      </c>
      <c r="I103" s="5">
        <f t="shared" si="33"/>
        <v>8.483333333333334E-3</v>
      </c>
      <c r="K103" s="5">
        <f t="shared" si="25"/>
        <v>3.9796976003458696E-2</v>
      </c>
      <c r="L103" s="4">
        <f t="shared" si="34"/>
        <v>39.796976003458695</v>
      </c>
      <c r="N103" s="5">
        <f t="shared" si="35"/>
        <v>9.2234195385921848E-3</v>
      </c>
      <c r="O103" s="4">
        <f t="shared" si="46"/>
        <v>9.223419538592184</v>
      </c>
      <c r="Q103" s="5">
        <f t="shared" ca="1" si="26"/>
        <v>5.6424741319850993E-2</v>
      </c>
      <c r="R103" s="1">
        <f t="shared" ca="1" si="36"/>
        <v>1.2776949823799372E-3</v>
      </c>
      <c r="S103" s="1">
        <f t="shared" ca="1" si="37"/>
        <v>3.7857232603724944E-7</v>
      </c>
      <c r="T103" s="1">
        <f t="shared" ca="1" si="38"/>
        <v>183333333.33333373</v>
      </c>
      <c r="U103" s="1">
        <f t="shared" si="27"/>
        <v>183333333.33333334</v>
      </c>
      <c r="V103" s="5">
        <f t="shared" ca="1" si="39"/>
        <v>5.6424741319850993E-2</v>
      </c>
      <c r="W103" s="4">
        <f t="shared" ca="1" si="40"/>
        <v>56.424741319850995</v>
      </c>
      <c r="Y103" s="4">
        <f t="shared" si="28"/>
        <v>100</v>
      </c>
      <c r="Z103" s="4"/>
      <c r="AA103" s="4">
        <f t="shared" si="29"/>
        <v>100.96666666666668</v>
      </c>
      <c r="AC103" s="5">
        <f t="shared" si="30"/>
        <v>3.3207548943522014E-2</v>
      </c>
      <c r="AD103" s="4">
        <f t="shared" si="41"/>
        <v>33.207548943522013</v>
      </c>
      <c r="AF103" s="5">
        <f t="shared" ca="1" si="42"/>
        <v>4.8459469938206337E-2</v>
      </c>
      <c r="AG103" s="1">
        <f t="shared" ca="1" si="31"/>
        <v>2.2241235433683881E-7</v>
      </c>
      <c r="AH103" s="1">
        <f t="shared" si="32"/>
        <v>2.2241235433683904E-7</v>
      </c>
      <c r="AI103" s="5">
        <f t="shared" ca="1" si="43"/>
        <v>4.8459469938206337E-2</v>
      </c>
      <c r="AJ103" s="4">
        <f t="shared" ca="1" si="44"/>
        <v>48.45946993820634</v>
      </c>
    </row>
    <row r="104" spans="7:36" x14ac:dyDescent="0.25">
      <c r="G104">
        <f t="shared" si="45"/>
        <v>98</v>
      </c>
      <c r="H104" s="4">
        <f t="shared" si="24"/>
        <v>8.6</v>
      </c>
      <c r="I104" s="5">
        <f t="shared" si="33"/>
        <v>8.6E-3</v>
      </c>
      <c r="K104" s="5">
        <f t="shared" si="25"/>
        <v>3.9488845192042266E-2</v>
      </c>
      <c r="L104" s="4">
        <f t="shared" si="34"/>
        <v>39.488845192042263</v>
      </c>
      <c r="N104" s="5">
        <f t="shared" si="35"/>
        <v>9.3283340194140769E-3</v>
      </c>
      <c r="O104" s="4">
        <f t="shared" si="46"/>
        <v>9.3283340194140774</v>
      </c>
      <c r="Q104" s="5">
        <f t="shared" ca="1" si="26"/>
        <v>5.6203329977678226E-2</v>
      </c>
      <c r="R104" s="1">
        <f t="shared" ca="1" si="36"/>
        <v>1.2861323370008482E-3</v>
      </c>
      <c r="S104" s="1">
        <f t="shared" ca="1" si="37"/>
        <v>3.7619966094813748E-7</v>
      </c>
      <c r="T104" s="1">
        <f t="shared" ca="1" si="38"/>
        <v>183333333.33333376</v>
      </c>
      <c r="U104" s="1">
        <f t="shared" si="27"/>
        <v>183333333.33333334</v>
      </c>
      <c r="V104" s="5">
        <f t="shared" ca="1" si="39"/>
        <v>5.6203329977678226E-2</v>
      </c>
      <c r="W104" s="4">
        <f t="shared" ca="1" si="40"/>
        <v>56.203329977678223</v>
      </c>
      <c r="Y104" s="4">
        <f t="shared" si="28"/>
        <v>100</v>
      </c>
      <c r="Z104" s="4"/>
      <c r="AA104" s="4">
        <f t="shared" si="29"/>
        <v>101.20000000000002</v>
      </c>
      <c r="AC104" s="5">
        <f t="shared" si="30"/>
        <v>3.2525308292479418E-2</v>
      </c>
      <c r="AD104" s="4">
        <f t="shared" si="41"/>
        <v>32.525308292479416</v>
      </c>
      <c r="AF104" s="5">
        <f t="shared" ca="1" si="42"/>
        <v>4.83727113756885E-2</v>
      </c>
      <c r="AG104" s="1">
        <f t="shared" ca="1" si="31"/>
        <v>2.2241235433683875E-7</v>
      </c>
      <c r="AH104" s="1">
        <f t="shared" si="32"/>
        <v>2.2241235433683904E-7</v>
      </c>
      <c r="AI104" s="5">
        <f t="shared" ca="1" si="43"/>
        <v>4.83727113756885E-2</v>
      </c>
      <c r="AJ104" s="4">
        <f t="shared" ca="1" si="44"/>
        <v>48.372711375688503</v>
      </c>
    </row>
    <row r="105" spans="7:36" x14ac:dyDescent="0.25">
      <c r="G105">
        <f t="shared" si="45"/>
        <v>99</v>
      </c>
      <c r="H105" s="4">
        <f t="shared" si="24"/>
        <v>8.7166666666666668</v>
      </c>
      <c r="I105" s="5">
        <f t="shared" si="33"/>
        <v>8.716666666666666E-3</v>
      </c>
      <c r="K105" s="5">
        <f t="shared" si="25"/>
        <v>3.9192085632429208E-2</v>
      </c>
      <c r="L105" s="4">
        <f t="shared" si="34"/>
        <v>39.192085632429205</v>
      </c>
      <c r="N105" s="5">
        <f t="shared" si="35"/>
        <v>9.4336379071516263E-3</v>
      </c>
      <c r="O105" s="4">
        <f t="shared" si="46"/>
        <v>9.4336379071516259</v>
      </c>
      <c r="Q105" s="5">
        <f t="shared" ca="1" si="26"/>
        <v>5.5990376604099536E-2</v>
      </c>
      <c r="R105" s="1">
        <f t="shared" ca="1" si="36"/>
        <v>1.2945534823362761E-3</v>
      </c>
      <c r="S105" s="1">
        <f t="shared" ca="1" si="37"/>
        <v>3.7392917278096509E-7</v>
      </c>
      <c r="T105" s="1">
        <f t="shared" ca="1" si="38"/>
        <v>183333333.33333379</v>
      </c>
      <c r="U105" s="1">
        <f t="shared" si="27"/>
        <v>183333333.33333334</v>
      </c>
      <c r="V105" s="5">
        <f t="shared" ca="1" si="39"/>
        <v>5.5990376604099536E-2</v>
      </c>
      <c r="W105" s="4">
        <f t="shared" ca="1" si="40"/>
        <v>55.990376604099538</v>
      </c>
      <c r="Y105" s="4">
        <f t="shared" si="28"/>
        <v>100</v>
      </c>
      <c r="Z105" s="4"/>
      <c r="AA105" s="4">
        <f t="shared" si="29"/>
        <v>101.43333333333334</v>
      </c>
      <c r="AC105" s="5">
        <f t="shared" si="30"/>
        <v>3.1858207289202127E-2</v>
      </c>
      <c r="AD105" s="4">
        <f t="shared" si="41"/>
        <v>31.858207289202127</v>
      </c>
      <c r="AF105" s="5">
        <f t="shared" ca="1" si="42"/>
        <v>4.8288907169851722E-2</v>
      </c>
      <c r="AG105" s="1">
        <f t="shared" ca="1" si="31"/>
        <v>2.2241235433683883E-7</v>
      </c>
      <c r="AH105" s="1">
        <f t="shared" si="32"/>
        <v>2.2241235433683904E-7</v>
      </c>
      <c r="AI105" s="5">
        <f t="shared" ca="1" si="43"/>
        <v>4.8288907169851722E-2</v>
      </c>
      <c r="AJ105" s="4">
        <f t="shared" ca="1" si="44"/>
        <v>48.288907169851718</v>
      </c>
    </row>
    <row r="106" spans="7:36" x14ac:dyDescent="0.25">
      <c r="G106">
        <f t="shared" si="45"/>
        <v>100</v>
      </c>
      <c r="H106" s="4">
        <f t="shared" si="24"/>
        <v>8.8333333333333321</v>
      </c>
      <c r="I106" s="5">
        <f t="shared" si="33"/>
        <v>8.8333333333333319E-3</v>
      </c>
      <c r="K106" s="5">
        <f t="shared" si="25"/>
        <v>3.8906246765585809E-2</v>
      </c>
      <c r="L106" s="4">
        <f t="shared" si="34"/>
        <v>38.906246765585806</v>
      </c>
      <c r="N106" s="5">
        <f t="shared" si="35"/>
        <v>9.539311380247141E-3</v>
      </c>
      <c r="O106" s="4">
        <f t="shared" si="46"/>
        <v>9.5393113802471419</v>
      </c>
      <c r="Q106" s="5">
        <f t="shared" ca="1" si="26"/>
        <v>5.5785481192529747E-2</v>
      </c>
      <c r="R106" s="1">
        <f t="shared" ca="1" si="36"/>
        <v>1.3029566179316328E-3</v>
      </c>
      <c r="S106" s="1">
        <f t="shared" ca="1" si="37"/>
        <v>3.7175501640272501E-7</v>
      </c>
      <c r="T106" s="1">
        <f t="shared" ca="1" si="38"/>
        <v>183333333.33333379</v>
      </c>
      <c r="U106" s="1">
        <f t="shared" si="27"/>
        <v>183333333.33333334</v>
      </c>
      <c r="V106" s="5">
        <f t="shared" ca="1" si="39"/>
        <v>5.5785481192529747E-2</v>
      </c>
      <c r="W106" s="4">
        <f t="shared" ca="1" si="40"/>
        <v>55.785481192529744</v>
      </c>
      <c r="Y106" s="4">
        <f t="shared" si="28"/>
        <v>100</v>
      </c>
      <c r="Z106" s="4"/>
      <c r="AA106" s="4">
        <f t="shared" si="29"/>
        <v>101.66666666666667</v>
      </c>
      <c r="AC106" s="5">
        <f t="shared" si="30"/>
        <v>3.1205646060854179E-2</v>
      </c>
      <c r="AD106" s="4">
        <f t="shared" si="41"/>
        <v>31.205646060854178</v>
      </c>
      <c r="AF106" s="5">
        <f t="shared" ca="1" si="42"/>
        <v>4.8207953525765929E-2</v>
      </c>
      <c r="AG106" s="1">
        <f t="shared" ca="1" si="31"/>
        <v>2.2241235433683883E-7</v>
      </c>
      <c r="AH106" s="1">
        <f t="shared" si="32"/>
        <v>2.2241235433683904E-7</v>
      </c>
      <c r="AI106" s="5">
        <f t="shared" ca="1" si="43"/>
        <v>4.8207953525765929E-2</v>
      </c>
      <c r="AJ106" s="4">
        <f t="shared" ca="1" si="44"/>
        <v>48.20795352576593</v>
      </c>
    </row>
    <row r="107" spans="7:36" x14ac:dyDescent="0.25">
      <c r="G107">
        <f t="shared" si="45"/>
        <v>101</v>
      </c>
      <c r="H107" s="4">
        <f t="shared" si="24"/>
        <v>8.9499999999999993</v>
      </c>
      <c r="I107" s="5">
        <f t="shared" si="33"/>
        <v>8.9499999999999996E-3</v>
      </c>
      <c r="K107" s="5">
        <f t="shared" si="25"/>
        <v>3.8630901525314357E-2</v>
      </c>
      <c r="L107" s="4">
        <f t="shared" si="34"/>
        <v>38.630901525314357</v>
      </c>
      <c r="N107" s="5">
        <f t="shared" si="35"/>
        <v>9.645335974557882E-3</v>
      </c>
      <c r="O107" s="4">
        <f t="shared" si="46"/>
        <v>9.6453359745578826</v>
      </c>
      <c r="Q107" s="5">
        <f t="shared" ca="1" si="26"/>
        <v>5.558826782572119E-2</v>
      </c>
      <c r="R107" s="1">
        <f t="shared" ca="1" si="36"/>
        <v>1.3113400342180783E-3</v>
      </c>
      <c r="S107" s="1">
        <f t="shared" ca="1" si="37"/>
        <v>3.6967175935635653E-7</v>
      </c>
      <c r="T107" s="1">
        <f t="shared" ca="1" si="38"/>
        <v>183333333.33333379</v>
      </c>
      <c r="U107" s="1">
        <f t="shared" si="27"/>
        <v>183333333.33333334</v>
      </c>
      <c r="V107" s="5">
        <f t="shared" ca="1" si="39"/>
        <v>5.558826782572119E-2</v>
      </c>
      <c r="W107" s="4">
        <f t="shared" ca="1" si="40"/>
        <v>55.588267825721189</v>
      </c>
      <c r="Y107" s="4">
        <f t="shared" si="28"/>
        <v>100</v>
      </c>
      <c r="Z107" s="4"/>
      <c r="AA107" s="4">
        <f t="shared" si="29"/>
        <v>101.9</v>
      </c>
      <c r="AC107" s="5">
        <f t="shared" si="30"/>
        <v>3.0567056012885251E-2</v>
      </c>
      <c r="AD107" s="4">
        <f t="shared" si="41"/>
        <v>30.567056012885249</v>
      </c>
      <c r="AF107" s="5">
        <f t="shared" ca="1" si="42"/>
        <v>4.8129751127672885E-2</v>
      </c>
      <c r="AG107" s="1">
        <f t="shared" ca="1" si="31"/>
        <v>2.2241235433683875E-7</v>
      </c>
      <c r="AH107" s="1">
        <f t="shared" si="32"/>
        <v>2.2241235433683904E-7</v>
      </c>
      <c r="AI107" s="5">
        <f t="shared" ca="1" si="43"/>
        <v>4.8129751127672885E-2</v>
      </c>
      <c r="AJ107" s="4">
        <f t="shared" ca="1" si="44"/>
        <v>48.129751127672883</v>
      </c>
    </row>
    <row r="108" spans="7:36" x14ac:dyDescent="0.25">
      <c r="G108">
        <f t="shared" si="45"/>
        <v>102</v>
      </c>
      <c r="H108" s="4">
        <f t="shared" si="24"/>
        <v>9.0666666666666664</v>
      </c>
      <c r="I108" s="5">
        <f t="shared" si="33"/>
        <v>9.0666666666666656E-3</v>
      </c>
      <c r="K108" s="5">
        <f t="shared" si="25"/>
        <v>3.8365644826765584E-2</v>
      </c>
      <c r="L108" s="4">
        <f t="shared" si="34"/>
        <v>38.365644826765582</v>
      </c>
      <c r="N108" s="5">
        <f t="shared" si="35"/>
        <v>9.7516944672994491E-3</v>
      </c>
      <c r="O108" s="4">
        <f t="shared" si="46"/>
        <v>9.7516944672994494</v>
      </c>
      <c r="Q108" s="5">
        <f t="shared" ca="1" si="26"/>
        <v>5.539838293593452E-2</v>
      </c>
      <c r="R108" s="1">
        <f t="shared" ca="1" si="36"/>
        <v>1.3197021071016297E-3</v>
      </c>
      <c r="S108" s="1">
        <f t="shared" ca="1" si="37"/>
        <v>3.6767434802147134E-7</v>
      </c>
      <c r="T108" s="1">
        <f t="shared" ca="1" si="38"/>
        <v>183333333.3333337</v>
      </c>
      <c r="U108" s="1">
        <f t="shared" si="27"/>
        <v>183333333.33333334</v>
      </c>
      <c r="V108" s="5">
        <f t="shared" ca="1" si="39"/>
        <v>5.539838293593452E-2</v>
      </c>
      <c r="W108" s="4">
        <f t="shared" ca="1" si="40"/>
        <v>55.398382935934521</v>
      </c>
      <c r="Y108" s="4">
        <f t="shared" si="28"/>
        <v>100</v>
      </c>
      <c r="Z108" s="4"/>
      <c r="AA108" s="4">
        <f t="shared" si="29"/>
        <v>102.13333333333334</v>
      </c>
      <c r="AC108" s="5">
        <f t="shared" si="30"/>
        <v>2.9941897816641021E-2</v>
      </c>
      <c r="AD108" s="4">
        <f t="shared" si="41"/>
        <v>29.941897816641021</v>
      </c>
      <c r="AF108" s="5">
        <f t="shared" ca="1" si="42"/>
        <v>4.8054204888875227E-2</v>
      </c>
      <c r="AG108" s="1">
        <f t="shared" ca="1" si="31"/>
        <v>2.2241235433683888E-7</v>
      </c>
      <c r="AH108" s="1">
        <f t="shared" si="32"/>
        <v>2.2241235433683904E-7</v>
      </c>
      <c r="AI108" s="5">
        <f t="shared" ca="1" si="43"/>
        <v>4.8054204888875227E-2</v>
      </c>
      <c r="AJ108" s="4">
        <f t="shared" ca="1" si="44"/>
        <v>48.054204888875226</v>
      </c>
    </row>
    <row r="109" spans="7:36" x14ac:dyDescent="0.25">
      <c r="G109">
        <f t="shared" si="45"/>
        <v>103</v>
      </c>
      <c r="H109" s="4">
        <f t="shared" si="24"/>
        <v>9.1833333333333336</v>
      </c>
      <c r="I109" s="5">
        <f t="shared" si="33"/>
        <v>9.1833333333333333E-3</v>
      </c>
      <c r="K109" s="5">
        <f t="shared" si="25"/>
        <v>3.81100921701642E-2</v>
      </c>
      <c r="L109" s="4">
        <f t="shared" si="34"/>
        <v>38.110092170164201</v>
      </c>
      <c r="N109" s="5">
        <f t="shared" si="35"/>
        <v>9.858370772806371E-3</v>
      </c>
      <c r="O109" s="4">
        <f t="shared" si="46"/>
        <v>9.8583707728063708</v>
      </c>
      <c r="Q109" s="5">
        <f t="shared" ca="1" si="26"/>
        <v>5.5215493706725141E-2</v>
      </c>
      <c r="R109" s="1">
        <f t="shared" ca="1" si="36"/>
        <v>1.3280412928118521E-3</v>
      </c>
      <c r="S109" s="1">
        <f t="shared" ca="1" si="37"/>
        <v>3.6575807688143691E-7</v>
      </c>
      <c r="T109" s="1">
        <f t="shared" ca="1" si="38"/>
        <v>183333333.33333367</v>
      </c>
      <c r="U109" s="1">
        <f t="shared" si="27"/>
        <v>183333333.33333334</v>
      </c>
      <c r="V109" s="5">
        <f t="shared" ca="1" si="39"/>
        <v>5.5215493706725141E-2</v>
      </c>
      <c r="W109" s="4">
        <f t="shared" ca="1" si="40"/>
        <v>55.215493706725141</v>
      </c>
      <c r="Y109" s="4">
        <f t="shared" si="28"/>
        <v>100</v>
      </c>
      <c r="Z109" s="4"/>
      <c r="AA109" s="4">
        <f t="shared" si="29"/>
        <v>102.36666666666667</v>
      </c>
      <c r="AC109" s="5">
        <f t="shared" si="30"/>
        <v>2.9329659550367891E-2</v>
      </c>
      <c r="AD109" s="4">
        <f t="shared" si="41"/>
        <v>29.329659550367889</v>
      </c>
      <c r="AF109" s="5">
        <f t="shared" ca="1" si="42"/>
        <v>4.7981223718648207E-2</v>
      </c>
      <c r="AG109" s="1">
        <f t="shared" ca="1" si="31"/>
        <v>2.2241235433683875E-7</v>
      </c>
      <c r="AH109" s="1">
        <f t="shared" si="32"/>
        <v>2.2241235433683904E-7</v>
      </c>
      <c r="AI109" s="5">
        <f t="shared" ca="1" si="43"/>
        <v>4.7981223718648207E-2</v>
      </c>
      <c r="AJ109" s="4">
        <f t="shared" ca="1" si="44"/>
        <v>47.981223718648209</v>
      </c>
    </row>
    <row r="110" spans="7:36" x14ac:dyDescent="0.25">
      <c r="G110">
        <f t="shared" si="45"/>
        <v>104</v>
      </c>
      <c r="H110" s="4">
        <f t="shared" si="24"/>
        <v>9.3000000000000007</v>
      </c>
      <c r="I110" s="5">
        <f t="shared" si="33"/>
        <v>9.300000000000001E-3</v>
      </c>
      <c r="K110" s="5">
        <f t="shared" si="25"/>
        <v>3.7863878349630481E-2</v>
      </c>
      <c r="L110" s="4">
        <f t="shared" si="34"/>
        <v>37.863878349630482</v>
      </c>
      <c r="N110" s="5">
        <f t="shared" si="35"/>
        <v>9.9653498487218654E-3</v>
      </c>
      <c r="O110" s="4">
        <f t="shared" si="46"/>
        <v>9.9653498487218659</v>
      </c>
      <c r="Q110" s="5">
        <f t="shared" ca="1" si="26"/>
        <v>5.5039286603882243E-2</v>
      </c>
      <c r="R110" s="1">
        <f t="shared" ca="1" si="36"/>
        <v>1.3363561230093093E-3</v>
      </c>
      <c r="S110" s="1">
        <f t="shared" ca="1" si="37"/>
        <v>3.6391856058552938E-7</v>
      </c>
      <c r="T110" s="1">
        <f t="shared" ca="1" si="38"/>
        <v>183333333.33333361</v>
      </c>
      <c r="U110" s="1">
        <f t="shared" si="27"/>
        <v>183333333.33333334</v>
      </c>
      <c r="V110" s="5">
        <f t="shared" ca="1" si="39"/>
        <v>5.5039286603882243E-2</v>
      </c>
      <c r="W110" s="4">
        <f t="shared" ca="1" si="40"/>
        <v>55.039286603882246</v>
      </c>
      <c r="Y110" s="4">
        <f t="shared" si="28"/>
        <v>100</v>
      </c>
      <c r="Z110" s="4"/>
      <c r="AA110" s="4">
        <f t="shared" si="29"/>
        <v>102.60000000000001</v>
      </c>
      <c r="AC110" s="5">
        <f t="shared" si="30"/>
        <v>2.8729854980142244E-2</v>
      </c>
      <c r="AD110" s="4">
        <f t="shared" si="41"/>
        <v>28.729854980142242</v>
      </c>
      <c r="AF110" s="5">
        <f t="shared" ca="1" si="42"/>
        <v>4.7910720304816946E-2</v>
      </c>
      <c r="AG110" s="1">
        <f t="shared" ca="1" si="31"/>
        <v>2.2241235433683875E-7</v>
      </c>
      <c r="AH110" s="1">
        <f t="shared" si="32"/>
        <v>2.2241235433683904E-7</v>
      </c>
      <c r="AI110" s="5">
        <f t="shared" ca="1" si="43"/>
        <v>4.7910720304816946E-2</v>
      </c>
      <c r="AJ110" s="4">
        <f t="shared" ca="1" si="44"/>
        <v>47.910720304816948</v>
      </c>
    </row>
    <row r="111" spans="7:36" x14ac:dyDescent="0.25">
      <c r="G111">
        <f t="shared" si="45"/>
        <v>105</v>
      </c>
      <c r="H111" s="4">
        <f t="shared" si="24"/>
        <v>9.4166666666666679</v>
      </c>
      <c r="I111" s="5">
        <f t="shared" si="33"/>
        <v>9.4166666666666687E-3</v>
      </c>
      <c r="K111" s="5">
        <f t="shared" si="25"/>
        <v>3.7626656257983143E-2</v>
      </c>
      <c r="L111" s="4">
        <f t="shared" si="34"/>
        <v>37.626656257983143</v>
      </c>
      <c r="N111" s="5">
        <f t="shared" si="35"/>
        <v>1.0072617611412654E-2</v>
      </c>
      <c r="O111" s="4">
        <f t="shared" si="46"/>
        <v>10.072617611412653</v>
      </c>
      <c r="Q111" s="5">
        <f t="shared" ca="1" si="26"/>
        <v>5.4869466024206157E-2</v>
      </c>
      <c r="R111" s="1">
        <f t="shared" ca="1" si="36"/>
        <v>1.3446452001484397E-3</v>
      </c>
      <c r="S111" s="1">
        <f t="shared" ca="1" si="37"/>
        <v>3.6215170852833966E-7</v>
      </c>
      <c r="T111" s="1">
        <f t="shared" ca="1" si="38"/>
        <v>183333333.33333379</v>
      </c>
      <c r="U111" s="1">
        <f t="shared" si="27"/>
        <v>183333333.33333334</v>
      </c>
      <c r="V111" s="5">
        <f t="shared" ca="1" si="39"/>
        <v>5.4869466024206157E-2</v>
      </c>
      <c r="W111" s="4">
        <f t="shared" ca="1" si="40"/>
        <v>54.869466024206154</v>
      </c>
      <c r="Y111" s="4">
        <f t="shared" si="28"/>
        <v>100</v>
      </c>
      <c r="Z111" s="4"/>
      <c r="AA111" s="4">
        <f t="shared" si="29"/>
        <v>102.83333333333334</v>
      </c>
      <c r="AC111" s="5">
        <f t="shared" si="30"/>
        <v>2.8142021968588858E-2</v>
      </c>
      <c r="AD111" s="4">
        <f t="shared" si="41"/>
        <v>28.142021968588857</v>
      </c>
      <c r="AF111" s="5">
        <f t="shared" ca="1" si="42"/>
        <v>4.7842610910765443E-2</v>
      </c>
      <c r="AG111" s="1">
        <f t="shared" ca="1" si="31"/>
        <v>2.2241235433683881E-7</v>
      </c>
      <c r="AH111" s="1">
        <f t="shared" si="32"/>
        <v>2.2241235433683904E-7</v>
      </c>
      <c r="AI111" s="5">
        <f t="shared" ca="1" si="43"/>
        <v>4.7842610910765443E-2</v>
      </c>
      <c r="AJ111" s="4">
        <f t="shared" ca="1" si="44"/>
        <v>47.842610910765444</v>
      </c>
    </row>
    <row r="112" spans="7:36" x14ac:dyDescent="0.25">
      <c r="G112">
        <f t="shared" si="45"/>
        <v>106</v>
      </c>
      <c r="H112" s="4">
        <f t="shared" si="24"/>
        <v>9.5333333333333332</v>
      </c>
      <c r="I112" s="5">
        <f t="shared" si="33"/>
        <v>9.5333333333333329E-3</v>
      </c>
      <c r="K112" s="5">
        <f t="shared" si="25"/>
        <v>3.7398095779301532E-2</v>
      </c>
      <c r="L112" s="4">
        <f t="shared" si="34"/>
        <v>37.398095779301535</v>
      </c>
      <c r="N112" s="5">
        <f t="shared" si="35"/>
        <v>1.0180160859561497E-2</v>
      </c>
      <c r="O112" s="4">
        <f t="shared" si="46"/>
        <v>10.180160859561497</v>
      </c>
      <c r="Q112" s="5">
        <f t="shared" ca="1" si="26"/>
        <v>5.4705753051851547E-2</v>
      </c>
      <c r="R112" s="1">
        <f t="shared" ca="1" si="36"/>
        <v>1.3529071930905151E-3</v>
      </c>
      <c r="S112" s="1">
        <f t="shared" ca="1" si="37"/>
        <v>3.6045370169827936E-7</v>
      </c>
      <c r="T112" s="1">
        <f t="shared" ca="1" si="38"/>
        <v>183333333.33333379</v>
      </c>
      <c r="U112" s="1">
        <f t="shared" si="27"/>
        <v>183333333.33333334</v>
      </c>
      <c r="V112" s="5">
        <f t="shared" ca="1" si="39"/>
        <v>5.4705753051851547E-2</v>
      </c>
      <c r="W112" s="4">
        <f t="shared" ca="1" si="40"/>
        <v>54.705753051851545</v>
      </c>
      <c r="Y112" s="4">
        <f t="shared" si="28"/>
        <v>100</v>
      </c>
      <c r="Z112" s="4"/>
      <c r="AA112" s="4">
        <f t="shared" si="29"/>
        <v>103.06666666666666</v>
      </c>
      <c r="AC112" s="5">
        <f t="shared" si="30"/>
        <v>2.7565721000441801E-2</v>
      </c>
      <c r="AD112" s="4">
        <f t="shared" si="41"/>
        <v>27.565721000441801</v>
      </c>
      <c r="AF112" s="5">
        <f t="shared" ca="1" si="42"/>
        <v>4.7776815185755238E-2</v>
      </c>
      <c r="AG112" s="1">
        <f t="shared" ca="1" si="31"/>
        <v>2.2241235433683875E-7</v>
      </c>
      <c r="AH112" s="1">
        <f t="shared" si="32"/>
        <v>2.2241235433683904E-7</v>
      </c>
      <c r="AI112" s="5">
        <f t="shared" ca="1" si="43"/>
        <v>4.7776815185755238E-2</v>
      </c>
      <c r="AJ112" s="4">
        <f t="shared" ca="1" si="44"/>
        <v>47.77681518575524</v>
      </c>
    </row>
    <row r="113" spans="7:36" x14ac:dyDescent="0.25">
      <c r="G113">
        <f t="shared" si="45"/>
        <v>107</v>
      </c>
      <c r="H113" s="4">
        <f t="shared" si="24"/>
        <v>9.65</v>
      </c>
      <c r="I113" s="5">
        <f t="shared" si="33"/>
        <v>9.6500000000000006E-3</v>
      </c>
      <c r="K113" s="5">
        <f t="shared" si="25"/>
        <v>3.7177882761820047E-2</v>
      </c>
      <c r="L113" s="4">
        <f t="shared" si="34"/>
        <v>37.177882761820044</v>
      </c>
      <c r="N113" s="5">
        <f t="shared" si="35"/>
        <v>1.0287967205024336E-2</v>
      </c>
      <c r="O113" s="4">
        <f t="shared" si="46"/>
        <v>10.287967205024337</v>
      </c>
      <c r="Q113" s="5">
        <f t="shared" ca="1" si="26"/>
        <v>5.454788431290656E-2</v>
      </c>
      <c r="R113" s="1">
        <f t="shared" ca="1" si="36"/>
        <v>1.3611408329598138E-3</v>
      </c>
      <c r="S113" s="1">
        <f t="shared" ca="1" si="37"/>
        <v>3.5882097157331754E-7</v>
      </c>
      <c r="T113" s="1">
        <f t="shared" ca="1" si="38"/>
        <v>183333333.33333367</v>
      </c>
      <c r="U113" s="1">
        <f t="shared" si="27"/>
        <v>183333333.33333334</v>
      </c>
      <c r="V113" s="5">
        <f t="shared" ca="1" si="39"/>
        <v>5.454788431290656E-2</v>
      </c>
      <c r="W113" s="4">
        <f t="shared" ca="1" si="40"/>
        <v>54.547884312906561</v>
      </c>
      <c r="Y113" s="4">
        <f t="shared" si="28"/>
        <v>100</v>
      </c>
      <c r="Z113" s="4"/>
      <c r="AA113" s="4">
        <f t="shared" si="29"/>
        <v>103.3</v>
      </c>
      <c r="AC113" s="5">
        <f t="shared" si="30"/>
        <v>2.7000533815059374E-2</v>
      </c>
      <c r="AD113" s="4">
        <f t="shared" si="41"/>
        <v>27.000533815059374</v>
      </c>
      <c r="AF113" s="5">
        <f t="shared" ca="1" si="42"/>
        <v>4.7713255987531206E-2</v>
      </c>
      <c r="AG113" s="1">
        <f t="shared" ca="1" si="31"/>
        <v>2.2241235433683875E-7</v>
      </c>
      <c r="AH113" s="1">
        <f t="shared" si="32"/>
        <v>2.2241235433683904E-7</v>
      </c>
      <c r="AI113" s="5">
        <f t="shared" ca="1" si="43"/>
        <v>4.7713255987531206E-2</v>
      </c>
      <c r="AJ113" s="4">
        <f t="shared" ca="1" si="44"/>
        <v>47.713255987531205</v>
      </c>
    </row>
    <row r="114" spans="7:36" x14ac:dyDescent="0.25">
      <c r="G114">
        <f t="shared" si="45"/>
        <v>108</v>
      </c>
      <c r="H114" s="4">
        <f t="shared" si="24"/>
        <v>9.7666666666666657</v>
      </c>
      <c r="I114" s="5">
        <f t="shared" si="33"/>
        <v>9.7666666666666666E-3</v>
      </c>
      <c r="K114" s="5">
        <f t="shared" si="25"/>
        <v>3.6965718064437672E-2</v>
      </c>
      <c r="L114" s="4">
        <f t="shared" si="34"/>
        <v>36.965718064437674</v>
      </c>
      <c r="N114" s="5">
        <f t="shared" si="35"/>
        <v>1.0396025010153935E-2</v>
      </c>
      <c r="O114" s="4">
        <f t="shared" si="46"/>
        <v>10.396025010153934</v>
      </c>
      <c r="Q114" s="5">
        <f t="shared" ca="1" si="26"/>
        <v>5.4395610919733023E-2</v>
      </c>
      <c r="R114" s="1">
        <f t="shared" ca="1" si="36"/>
        <v>1.3693449092350065E-3</v>
      </c>
      <c r="S114" s="1">
        <f t="shared" ca="1" si="37"/>
        <v>3.5725018086542353E-7</v>
      </c>
      <c r="T114" s="1">
        <f t="shared" ca="1" si="38"/>
        <v>183333333.33333364</v>
      </c>
      <c r="U114" s="1">
        <f t="shared" si="27"/>
        <v>183333333.33333334</v>
      </c>
      <c r="V114" s="5">
        <f t="shared" ca="1" si="39"/>
        <v>5.4395610919733023E-2</v>
      </c>
      <c r="W114" s="4">
        <f t="shared" ca="1" si="40"/>
        <v>54.395610919733024</v>
      </c>
      <c r="Y114" s="4">
        <f t="shared" si="28"/>
        <v>100</v>
      </c>
      <c r="Z114" s="4"/>
      <c r="AA114" s="4">
        <f t="shared" si="29"/>
        <v>103.53333333333333</v>
      </c>
      <c r="AC114" s="5">
        <f t="shared" si="30"/>
        <v>2.644606213695002E-2</v>
      </c>
      <c r="AD114" s="4">
        <f t="shared" si="41"/>
        <v>26.446062136950019</v>
      </c>
      <c r="AF114" s="5">
        <f t="shared" ca="1" si="42"/>
        <v>4.7651859216281935E-2</v>
      </c>
      <c r="AG114" s="1">
        <f t="shared" ca="1" si="31"/>
        <v>2.2241235433683881E-7</v>
      </c>
      <c r="AH114" s="1">
        <f t="shared" si="32"/>
        <v>2.2241235433683904E-7</v>
      </c>
      <c r="AI114" s="5">
        <f t="shared" ca="1" si="43"/>
        <v>4.7651859216281935E-2</v>
      </c>
      <c r="AJ114" s="4">
        <f t="shared" ca="1" si="44"/>
        <v>47.651859216281935</v>
      </c>
    </row>
    <row r="115" spans="7:36" x14ac:dyDescent="0.25">
      <c r="G115">
        <f t="shared" si="45"/>
        <v>109</v>
      </c>
      <c r="H115" s="4">
        <f t="shared" si="24"/>
        <v>9.8833333333333329</v>
      </c>
      <c r="I115" s="5">
        <f t="shared" si="33"/>
        <v>9.8833333333333325E-3</v>
      </c>
      <c r="K115" s="5">
        <f t="shared" si="25"/>
        <v>3.6761316670759658E-2</v>
      </c>
      <c r="L115" s="4">
        <f t="shared" si="34"/>
        <v>36.761316670759655</v>
      </c>
      <c r="N115" s="5">
        <f t="shared" si="35"/>
        <v>1.0504323330891095E-2</v>
      </c>
      <c r="O115" s="4">
        <f t="shared" si="46"/>
        <v>10.504323330891095</v>
      </c>
      <c r="Q115" s="5">
        <f t="shared" ca="1" si="26"/>
        <v>5.4248697497366355E-2</v>
      </c>
      <c r="R115" s="1">
        <f t="shared" ca="1" si="36"/>
        <v>1.3775182660669379E-3</v>
      </c>
      <c r="S115" s="1">
        <f t="shared" ca="1" si="37"/>
        <v>3.557382059359086E-7</v>
      </c>
      <c r="T115" s="1">
        <f t="shared" ca="1" si="38"/>
        <v>183333333.33333364</v>
      </c>
      <c r="U115" s="1">
        <f t="shared" si="27"/>
        <v>183333333.33333334</v>
      </c>
      <c r="V115" s="5">
        <f t="shared" ca="1" si="39"/>
        <v>5.4248697497366355E-2</v>
      </c>
      <c r="W115" s="4">
        <f t="shared" ca="1" si="40"/>
        <v>54.248697497366358</v>
      </c>
      <c r="Y115" s="4">
        <f t="shared" si="28"/>
        <v>100</v>
      </c>
      <c r="Z115" s="4"/>
      <c r="AA115" s="4">
        <f t="shared" si="29"/>
        <v>103.76666666666668</v>
      </c>
      <c r="AC115" s="5">
        <f t="shared" si="30"/>
        <v>2.5901926496210308E-2</v>
      </c>
      <c r="AD115" s="4">
        <f t="shared" si="41"/>
        <v>25.901926496210308</v>
      </c>
      <c r="AF115" s="5">
        <f t="shared" ca="1" si="42"/>
        <v>4.7592553659103358E-2</v>
      </c>
      <c r="AG115" s="1">
        <f t="shared" ca="1" si="31"/>
        <v>2.2241235433683883E-7</v>
      </c>
      <c r="AH115" s="1">
        <f t="shared" si="32"/>
        <v>2.2241235433683904E-7</v>
      </c>
      <c r="AI115" s="5">
        <f t="shared" ca="1" si="43"/>
        <v>4.7592553659103358E-2</v>
      </c>
      <c r="AJ115" s="4">
        <f t="shared" ca="1" si="44"/>
        <v>47.592553659103359</v>
      </c>
    </row>
    <row r="116" spans="7:36" x14ac:dyDescent="0.25">
      <c r="G116">
        <f t="shared" si="45"/>
        <v>110</v>
      </c>
      <c r="H116" s="12">
        <f>$D$23</f>
        <v>10</v>
      </c>
      <c r="I116" s="5">
        <f>H116/1000</f>
        <v>0.01</v>
      </c>
      <c r="K116" s="5">
        <f t="shared" si="25"/>
        <v>3.6564406865156343E-2</v>
      </c>
      <c r="L116" s="4">
        <f>K116*1000</f>
        <v>36.564406865156343</v>
      </c>
      <c r="N116" s="5">
        <f t="shared" si="35"/>
        <v>1.0612851865009675E-2</v>
      </c>
      <c r="O116" s="4">
        <f>IF(N116&lt;0,N117/1000*2,N116)*1000</f>
        <v>10.612851865009674</v>
      </c>
      <c r="Q116" s="5">
        <f t="shared" ca="1" si="26"/>
        <v>5.4106921284975351E-2</v>
      </c>
      <c r="R116" s="1">
        <f t="shared" ca="1" si="36"/>
        <v>1.3856597988134186E-3</v>
      </c>
      <c r="S116" s="1">
        <f t="shared" ca="1" si="37"/>
        <v>3.5428212072229123E-7</v>
      </c>
      <c r="T116" s="1">
        <f t="shared" ca="1" si="38"/>
        <v>183333333.33333358</v>
      </c>
      <c r="U116" s="1">
        <f t="shared" si="27"/>
        <v>183333333.33333334</v>
      </c>
      <c r="V116" s="5">
        <f t="shared" ca="1" si="39"/>
        <v>5.4106921284975351E-2</v>
      </c>
      <c r="W116" s="4">
        <f t="shared" ca="1" si="40"/>
        <v>54.10692128497535</v>
      </c>
      <c r="Y116" s="4">
        <f t="shared" si="28"/>
        <v>100</v>
      </c>
      <c r="Z116" s="4"/>
      <c r="AA116" s="4">
        <f t="shared" si="29"/>
        <v>104.00000000000001</v>
      </c>
      <c r="AC116" s="5">
        <f t="shared" si="30"/>
        <v>2.5367765131532292E-2</v>
      </c>
      <c r="AD116" s="4">
        <f>AC116*1000</f>
        <v>25.367765131532291</v>
      </c>
      <c r="AF116" s="5">
        <f t="shared" ca="1" si="42"/>
        <v>4.7535270844187273E-2</v>
      </c>
      <c r="AG116" s="1">
        <f t="shared" ca="1" si="31"/>
        <v>2.2241235433683881E-7</v>
      </c>
      <c r="AH116" s="1">
        <f t="shared" si="32"/>
        <v>2.2241235433683904E-7</v>
      </c>
      <c r="AI116" s="5">
        <f t="shared" ca="1" si="43"/>
        <v>4.7535270844187273E-2</v>
      </c>
      <c r="AJ116" s="4">
        <f t="shared" ca="1" si="44"/>
        <v>47.535270844187274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casa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Vieira Gamboa</dc:creator>
  <cp:lastModifiedBy>Pedro Vieira Gamboa</cp:lastModifiedBy>
  <dcterms:created xsi:type="dcterms:W3CDTF">2015-02-26T09:18:21Z</dcterms:created>
  <dcterms:modified xsi:type="dcterms:W3CDTF">2015-02-27T16:28:51Z</dcterms:modified>
</cp:coreProperties>
</file>